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e perso" sheetId="1" r:id="rId4"/>
    <sheet state="visible" name="Sort" sheetId="2" r:id="rId5"/>
    <sheet state="visible" name="Tableau" sheetId="3" r:id="rId6"/>
    <sheet state="visible" name="Races et classe et malediction" sheetId="4" r:id="rId7"/>
    <sheet state="visible" name="Arme" sheetId="5" r:id="rId8"/>
  </sheets>
  <definedNames/>
  <calcPr/>
</workbook>
</file>

<file path=xl/sharedStrings.xml><?xml version="1.0" encoding="utf-8"?>
<sst xmlns="http://schemas.openxmlformats.org/spreadsheetml/2006/main" count="864" uniqueCount="329">
  <si>
    <t>Personnage</t>
  </si>
  <si>
    <t>Classe</t>
  </si>
  <si>
    <t>Archétype</t>
  </si>
  <si>
    <t>Niveau</t>
  </si>
  <si>
    <t>Age</t>
  </si>
  <si>
    <t>Sexe</t>
  </si>
  <si>
    <t>Taille</t>
  </si>
  <si>
    <t>Poids</t>
  </si>
  <si>
    <t>Cheveux</t>
  </si>
  <si>
    <t>Yeux</t>
  </si>
  <si>
    <t>Personnage / Portrait</t>
  </si>
  <si>
    <t>Note personnel</t>
  </si>
  <si>
    <t>Type de JDR</t>
  </si>
  <si>
    <t>Race</t>
  </si>
  <si>
    <t>Alignement</t>
  </si>
  <si>
    <t>EXP</t>
  </si>
  <si>
    <t>Signes particuliers</t>
  </si>
  <si>
    <t>Force</t>
  </si>
  <si>
    <t>Bonus de maitrise</t>
  </si>
  <si>
    <t>Modificateur</t>
  </si>
  <si>
    <t>Vampire / Nosferatu</t>
  </si>
  <si>
    <t xml:space="preserve"> </t>
  </si>
  <si>
    <t>Valeur</t>
  </si>
  <si>
    <t>Santé</t>
  </si>
  <si>
    <t>Historique</t>
  </si>
  <si>
    <t>Classe d'armure</t>
  </si>
  <si>
    <t>PV Max</t>
  </si>
  <si>
    <t>Dés de vie</t>
  </si>
  <si>
    <t>Trait de personnalité</t>
  </si>
  <si>
    <t>Passé du personnage</t>
  </si>
  <si>
    <t>Sauv.</t>
  </si>
  <si>
    <t>Initiative</t>
  </si>
  <si>
    <t>Pv Actuel</t>
  </si>
  <si>
    <t>Dextérité</t>
  </si>
  <si>
    <t>Idéal</t>
  </si>
  <si>
    <t>Perception passive</t>
  </si>
  <si>
    <t>Niv Fatigue</t>
  </si>
  <si>
    <t>Dés vie en -</t>
  </si>
  <si>
    <t>Lien</t>
  </si>
  <si>
    <t>Vitesse</t>
  </si>
  <si>
    <t>Défaut</t>
  </si>
  <si>
    <t>Constitution</t>
  </si>
  <si>
    <t>Inspiration</t>
  </si>
  <si>
    <t>Titre</t>
  </si>
  <si>
    <t>tr(g-+3w 7</t>
  </si>
  <si>
    <t>Compétences</t>
  </si>
  <si>
    <t>Maîtrises et langues</t>
  </si>
  <si>
    <t>Allié et organisasion</t>
  </si>
  <si>
    <t>Acrobatie (Dex)</t>
  </si>
  <si>
    <t>Arcanes (Int)</t>
  </si>
  <si>
    <t>Athlétisme (For)</t>
  </si>
  <si>
    <t>Intelligence</t>
  </si>
  <si>
    <t>Discrétion (Dex)</t>
  </si>
  <si>
    <t>Dressage (Sag)</t>
  </si>
  <si>
    <t>Escamotage (Dex)</t>
  </si>
  <si>
    <t>Histoire (Int)</t>
  </si>
  <si>
    <t>Intimidation (Cha)</t>
  </si>
  <si>
    <t>Investigation (Int)</t>
  </si>
  <si>
    <t>Médecine (Int)</t>
  </si>
  <si>
    <t>Sagesse</t>
  </si>
  <si>
    <t>Nature (Int)</t>
  </si>
  <si>
    <t>Magie</t>
  </si>
  <si>
    <t>Perception (Sag)</t>
  </si>
  <si>
    <t>Perspicacité (Sag)</t>
  </si>
  <si>
    <t>Dégats des armes</t>
  </si>
  <si>
    <t>Objets Magiques</t>
  </si>
  <si>
    <t>Jet de sauvegarde</t>
  </si>
  <si>
    <t>Persuasion (Cha)</t>
  </si>
  <si>
    <t>Arme</t>
  </si>
  <si>
    <t xml:space="preserve">Dégât </t>
  </si>
  <si>
    <t>Religion (Int)</t>
  </si>
  <si>
    <t>Représentation (Cha)</t>
  </si>
  <si>
    <t>Dexérité</t>
  </si>
  <si>
    <t>Supercherie (Cha)</t>
  </si>
  <si>
    <t>Charisme</t>
  </si>
  <si>
    <t>Survie (Sag)</t>
  </si>
  <si>
    <t>Richesse</t>
  </si>
  <si>
    <t>Pièce d'or</t>
  </si>
  <si>
    <t>Pièce d'argent</t>
  </si>
  <si>
    <t>Pièce de cuivre</t>
  </si>
  <si>
    <t>Aptitude et trait</t>
  </si>
  <si>
    <t>Equipement</t>
  </si>
  <si>
    <t>Bonus de dégât</t>
  </si>
  <si>
    <t>PM</t>
  </si>
  <si>
    <t>Malediction</t>
  </si>
  <si>
    <t>Dex</t>
  </si>
  <si>
    <t>intel</t>
  </si>
  <si>
    <t>Sag</t>
  </si>
  <si>
    <t>Char</t>
  </si>
  <si>
    <t>Emplacements</t>
  </si>
  <si>
    <t>Vampire Ancien</t>
  </si>
  <si>
    <t>Loyal Bon (LB)</t>
  </si>
  <si>
    <t>Vampire Asiatique</t>
  </si>
  <si>
    <t>Neutre Bon (NB)</t>
  </si>
  <si>
    <t>H&amp;D</t>
  </si>
  <si>
    <t>Nosferatu</t>
  </si>
  <si>
    <t>Chaotique Bon (CB)</t>
  </si>
  <si>
    <t>H&amp;D/D&amp;D</t>
  </si>
  <si>
    <t>Vampire des ombres</t>
  </si>
  <si>
    <t>Loyal Neutre (LN)</t>
  </si>
  <si>
    <t xml:space="preserve">Méchant </t>
  </si>
  <si>
    <t>Cerf-garou</t>
  </si>
  <si>
    <t>Neutre (N)</t>
  </si>
  <si>
    <t>Chauve-souris-Garou</t>
  </si>
  <si>
    <t>Chaotique Neutre (CN)</t>
  </si>
  <si>
    <t>Loup-Garou</t>
  </si>
  <si>
    <t>Loyal Mauvais (LM)</t>
  </si>
  <si>
    <t>Ours-Garou</t>
  </si>
  <si>
    <t>Neutre Mauvais (NM)</t>
  </si>
  <si>
    <t>Rat-Garou</t>
  </si>
  <si>
    <t>Chaotique Mauvais (CM)</t>
  </si>
  <si>
    <t>Sanglier-Garou</t>
  </si>
  <si>
    <t>Sanglier-Garou Sanguinaire</t>
  </si>
  <si>
    <t>Seigneur Loup-Garou</t>
  </si>
  <si>
    <t>Serpent-garou</t>
  </si>
  <si>
    <t>Tigre-Garou</t>
  </si>
  <si>
    <t>Emplacement LV9</t>
  </si>
  <si>
    <t>Cout PM LV9</t>
  </si>
  <si>
    <t>Cout PM LV5</t>
  </si>
  <si>
    <t>LV demander</t>
  </si>
  <si>
    <t>Emplacement demander</t>
  </si>
  <si>
    <t>LVL</t>
  </si>
  <si>
    <t>LV1</t>
  </si>
  <si>
    <t>LV2</t>
  </si>
  <si>
    <t>LV3</t>
  </si>
  <si>
    <t>LV4</t>
  </si>
  <si>
    <t>LV5</t>
  </si>
  <si>
    <t>LV6</t>
  </si>
  <si>
    <t>LV7</t>
  </si>
  <si>
    <t>LV8</t>
  </si>
  <si>
    <t>LV9</t>
  </si>
  <si>
    <t>LV LV9</t>
  </si>
  <si>
    <t>LV LV5</t>
  </si>
  <si>
    <t>Emplacement LV5</t>
  </si>
  <si>
    <t>PM demander</t>
  </si>
  <si>
    <t xml:space="preserve"> Bonus de Vitesse</t>
  </si>
  <si>
    <t>LV LV5 evo</t>
  </si>
  <si>
    <t>Emplacement LV5 evo</t>
  </si>
  <si>
    <t>Cout PM LV5 evo</t>
  </si>
  <si>
    <t>Races</t>
  </si>
  <si>
    <t xml:space="preserve">Malédiction </t>
  </si>
  <si>
    <t>Afficher</t>
  </si>
  <si>
    <t>Nom</t>
  </si>
  <si>
    <t xml:space="preserve">Répertoire </t>
  </si>
  <si>
    <t>Dé de vie</t>
  </si>
  <si>
    <t>Maitrisse</t>
  </si>
  <si>
    <t>Répertoire</t>
  </si>
  <si>
    <t>Maitrisse Force</t>
  </si>
  <si>
    <t>Maitrisse Dex</t>
  </si>
  <si>
    <t>Maitrisse Constitution</t>
  </si>
  <si>
    <t>Maitrisse Intelle</t>
  </si>
  <si>
    <t>Maitrisse Sagesse</t>
  </si>
  <si>
    <t>Maitrisse Charisme</t>
  </si>
  <si>
    <t>Type de magie</t>
  </si>
  <si>
    <t>Calcule magie PM</t>
  </si>
  <si>
    <t xml:space="preserve">Calcule Magie </t>
  </si>
  <si>
    <t>Bonus de vitesse</t>
  </si>
  <si>
    <t>Demi-elfe</t>
  </si>
  <si>
    <t>M</t>
  </si>
  <si>
    <t>Barde</t>
  </si>
  <si>
    <t>Demi-orc</t>
  </si>
  <si>
    <t>Clerc</t>
  </si>
  <si>
    <t>Elfe d'aether</t>
  </si>
  <si>
    <t>Druide</t>
  </si>
  <si>
    <t>Elfe de fer</t>
  </si>
  <si>
    <t>Ensorceleur</t>
  </si>
  <si>
    <t>Elfe des sylves</t>
  </si>
  <si>
    <t>Guerrier (Force)</t>
  </si>
  <si>
    <t>Haut-elfe</t>
  </si>
  <si>
    <t>LV5evo</t>
  </si>
  <si>
    <t>Guerrier (Dexteriter)</t>
  </si>
  <si>
    <t>Elfe des bois</t>
  </si>
  <si>
    <t>Maitrise magie</t>
  </si>
  <si>
    <t>Magicien</t>
  </si>
  <si>
    <t>Elfe noir (drow)</t>
  </si>
  <si>
    <t>Moine</t>
  </si>
  <si>
    <t>Gnome des fées</t>
  </si>
  <si>
    <t>Paladin</t>
  </si>
  <si>
    <t>Gnome des lacs</t>
  </si>
  <si>
    <t>Rôdeur</t>
  </si>
  <si>
    <t>Gnome des roches</t>
  </si>
  <si>
    <t>Roublard</t>
  </si>
  <si>
    <t>Gnome des forêts</t>
  </si>
  <si>
    <t>Sorcier</t>
  </si>
  <si>
    <t xml:space="preserve">Gnome des profondeurs
</t>
  </si>
  <si>
    <t>Barbare</t>
  </si>
  <si>
    <t>Halfelin (grand sabot)</t>
  </si>
  <si>
    <t>Artificier</t>
  </si>
  <si>
    <t>Halfelin (pied-léger)</t>
  </si>
  <si>
    <t>Psionic</t>
  </si>
  <si>
    <t>chevalier de la mort</t>
  </si>
  <si>
    <t xml:space="preserve">Halfelin robuste
</t>
  </si>
  <si>
    <t>demi-céleste</t>
  </si>
  <si>
    <t>Humain</t>
  </si>
  <si>
    <t>demi-dragon</t>
  </si>
  <si>
    <t>Nain des laves</t>
  </si>
  <si>
    <t>demi-fiélon</t>
  </si>
  <si>
    <t>Nain des pierres</t>
  </si>
  <si>
    <t>Nain des tertres</t>
  </si>
  <si>
    <t>Nain des collines</t>
  </si>
  <si>
    <t xml:space="preserve">Nain des montagnes
</t>
  </si>
  <si>
    <t>Aarakocra</t>
  </si>
  <si>
    <t>Génasi</t>
  </si>
  <si>
    <t>Goliath</t>
  </si>
  <si>
    <t>Aasimar</t>
  </si>
  <si>
    <t>Demi-ogre</t>
  </si>
  <si>
    <t>Félys</t>
  </si>
  <si>
    <t>Homme serpent</t>
  </si>
  <si>
    <t>Sangdragon</t>
  </si>
  <si>
    <t>Tieffelin</t>
  </si>
  <si>
    <t>Tieffelin abyssal</t>
  </si>
  <si>
    <t>Changelin</t>
  </si>
  <si>
    <t>Kalashtar</t>
  </si>
  <si>
    <t>Féral</t>
  </si>
  <si>
    <t>Forgelier</t>
  </si>
  <si>
    <t>Loxodon</t>
  </si>
  <si>
    <t>Hybride Simic</t>
  </si>
  <si>
    <t>Vedalken</t>
  </si>
  <si>
    <t>Viashino</t>
  </si>
  <si>
    <t>Minotaure</t>
  </si>
  <si>
    <t>Centaure</t>
  </si>
  <si>
    <t>Démon</t>
  </si>
  <si>
    <t>Dragon Bleu</t>
  </si>
  <si>
    <t>Dragon Blanc</t>
  </si>
  <si>
    <t>Dragon Noir</t>
  </si>
  <si>
    <t>Dragon Rouge</t>
  </si>
  <si>
    <t>Dragon Vert</t>
  </si>
  <si>
    <t>Dragon d'Airain</t>
  </si>
  <si>
    <t>Dragon d'Argent</t>
  </si>
  <si>
    <t>Dragon de Bronze</t>
  </si>
  <si>
    <t>Dragon de Cuivre</t>
  </si>
  <si>
    <t>Dragon d'Or</t>
  </si>
  <si>
    <t>Doppelgangers</t>
  </si>
  <si>
    <t>Éladrin</t>
  </si>
  <si>
    <t>Gith</t>
  </si>
  <si>
    <t>Avariel</t>
  </si>
  <si>
    <t>Grugash</t>
  </si>
  <si>
    <t>Elfe Aquatique</t>
  </si>
  <si>
    <t>Shadar-Kaï</t>
  </si>
  <si>
    <t>Dégâts</t>
  </si>
  <si>
    <t>Propriétés</t>
  </si>
  <si>
    <t>Armes de corps-à-corps courantes</t>
  </si>
  <si>
    <t>Poing</t>
  </si>
  <si>
    <t>1d4 contondant</t>
  </si>
  <si>
    <t>Bâton</t>
  </si>
  <si>
    <t>1d6 contondant</t>
  </si>
  <si>
    <t>Polyvalente (1d8)</t>
  </si>
  <si>
    <t>Dague</t>
  </si>
  <si>
    <t>1d4 perforant</t>
  </si>
  <si>
    <t>Finesse, légère, lancer (portée 6/18)</t>
  </si>
  <si>
    <t>Gourdin</t>
  </si>
  <si>
    <t>Légère</t>
  </si>
  <si>
    <t>Hachette</t>
  </si>
  <si>
    <t>1d6 tranchant</t>
  </si>
  <si>
    <t>Légère, lancer (portée 6/18)</t>
  </si>
  <si>
    <t>Javelines</t>
  </si>
  <si>
    <t>1d6 perforant</t>
  </si>
  <si>
    <t>Lancer (portée 9/36)</t>
  </si>
  <si>
    <t>Lance</t>
  </si>
  <si>
    <t>Lancer (portée 6/18), polyvalente (1d8)</t>
  </si>
  <si>
    <t>Marteau léger</t>
  </si>
  <si>
    <t>Légère, lancer (6/18)</t>
  </si>
  <si>
    <t>Masse d'armes</t>
  </si>
  <si>
    <t>-</t>
  </si>
  <si>
    <t>Massue</t>
  </si>
  <si>
    <t>1d8 contondant</t>
  </si>
  <si>
    <t>À deux mains</t>
  </si>
  <si>
    <t>Serpe</t>
  </si>
  <si>
    <t>1d4 tranchant</t>
  </si>
  <si>
    <t>Armes à distance courantes</t>
  </si>
  <si>
    <t>Arbalète légère</t>
  </si>
  <si>
    <t>1d8 perforant</t>
  </si>
  <si>
    <t>Munitions (portée 24/96), chargement, à deux mains</t>
  </si>
  <si>
    <t>Arc court</t>
  </si>
  <si>
    <t>Munitions (portée 24/96), à deux mains</t>
  </si>
  <si>
    <t>Fléchettes</t>
  </si>
  <si>
    <t>Finesse, lancer (portée 6/18)</t>
  </si>
  <si>
    <t>Fronde</t>
  </si>
  <si>
    <t>Munitions (portée 9/36)</t>
  </si>
  <si>
    <t>Armes de corps-à-corps de guerre</t>
  </si>
  <si>
    <t>Cimeterre</t>
  </si>
  <si>
    <t>Finesse, légère</t>
  </si>
  <si>
    <t>Coutille</t>
  </si>
  <si>
    <t>1d10 tranchant</t>
  </si>
  <si>
    <t>Lourde, allonge, à deux mains</t>
  </si>
  <si>
    <t>Épée à deux mains</t>
  </si>
  <si>
    <t>2d6 tranchant</t>
  </si>
  <si>
    <t>Lourde, à deux mains</t>
  </si>
  <si>
    <t>Épée courte</t>
  </si>
  <si>
    <t>Épée longue</t>
  </si>
  <si>
    <t>1d8 tranchant</t>
  </si>
  <si>
    <t>Polyvalente (1d10)</t>
  </si>
  <si>
    <t>Fléau</t>
  </si>
  <si>
    <t>Fouet</t>
  </si>
  <si>
    <t>Finesse, allonge</t>
  </si>
  <si>
    <t>Hache à deux mains</t>
  </si>
  <si>
    <t>1d12 tranchant</t>
  </si>
  <si>
    <t>Hache d'armes</t>
  </si>
  <si>
    <t>Hallebarde</t>
  </si>
  <si>
    <t>Lance d'arçon</t>
  </si>
  <si>
    <t>1d12 perforant</t>
  </si>
  <si>
    <t>Allonge, spéciale</t>
  </si>
  <si>
    <t>Marteau de guerre</t>
  </si>
  <si>
    <t>Merlin</t>
  </si>
  <si>
    <t>2d6 contondant</t>
  </si>
  <si>
    <t>Morgenstern</t>
  </si>
  <si>
    <t>Pic de guerre</t>
  </si>
  <si>
    <t>Pique</t>
  </si>
  <si>
    <t>1d10 perforant</t>
  </si>
  <si>
    <t>Rapière</t>
  </si>
  <si>
    <t>Finesse</t>
  </si>
  <si>
    <t>Trident</t>
  </si>
  <si>
    <t>Armes à distance de guerre</t>
  </si>
  <si>
    <t>Arbalète de poing</t>
  </si>
  <si>
    <t>Munitions (portée 9/36), légère, chargement</t>
  </si>
  <si>
    <t>Arbalète lourde</t>
  </si>
  <si>
    <t>Munitions (portée 30/120), lourde, chargement, à deux mains</t>
  </si>
  <si>
    <t>Arc long</t>
  </si>
  <si>
    <t>Munitions (portée 45/180), lourde, à deux mains</t>
  </si>
  <si>
    <t>Filet</t>
  </si>
  <si>
    <t>Spéciale, lancer (portée 1,5/4,5)</t>
  </si>
  <si>
    <t>Sarbacane</t>
  </si>
  <si>
    <t>1 perforant</t>
  </si>
  <si>
    <t>Munitions (portée 7,5/30), chargement</t>
  </si>
  <si>
    <t>arme moderne au corps a corps</t>
  </si>
  <si>
    <t>Matraque</t>
  </si>
  <si>
    <t>Arme a feu</t>
  </si>
  <si>
    <t>Pistoler</t>
  </si>
  <si>
    <t>Munitions (portée 24/96), chargement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</si>
</sst>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</font>
    <font>
      <sz val="10.0"/>
      <color rgb="FF000000"/>
      <name val="Calibri"/>
    </font>
    <font/>
    <font>
      <b/>
      <sz val="10.0"/>
      <color rgb="FF000000"/>
      <name val="Calibri"/>
    </font>
    <font>
      <sz val="10.0"/>
      <color theme="1"/>
      <name val="Calibri"/>
    </font>
    <font>
      <color theme="1"/>
      <name val="Calibri"/>
    </font>
    <font>
      <sz val="10.0"/>
      <color theme="1"/>
      <name val="Arial"/>
    </font>
    <font>
      <sz val="11.0"/>
      <color rgb="FF000000"/>
      <name val="Calibri"/>
    </font>
    <font>
      <b/>
      <sz val="10.0"/>
      <color theme="1"/>
      <name val="Times New Roman"/>
    </font>
    <font>
      <sz val="10.0"/>
      <color theme="1"/>
      <name val="Times New Roman"/>
    </font>
    <font>
      <b/>
      <sz val="10.0"/>
      <color theme="1"/>
      <name val="Arial"/>
    </font>
    <font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11.0"/>
      <color rgb="FF000000"/>
      <name val="Inconsolata"/>
    </font>
    <font>
      <sz val="12.0"/>
      <color rgb="FF000000"/>
      <name val="Roboto"/>
    </font>
    <font>
      <b/>
      <sz val="12.0"/>
      <color rgb="FF000000"/>
      <name val="Arial"/>
    </font>
    <font>
      <b/>
      <sz val="12.0"/>
      <color rgb="FF000000"/>
      <name val="&quot;Lucida Calligraphy&quot;"/>
    </font>
    <font>
      <sz val="12.0"/>
      <color rgb="FF000000"/>
      <name val="Arial"/>
    </font>
    <font>
      <sz val="12.0"/>
      <color rgb="FF000000"/>
      <name val="&quot;Lucida Calligraphy&quot;"/>
    </font>
    <font>
      <b/>
      <sz val="12.0"/>
      <color rgb="FFFFFFFF"/>
      <name val="&quot;Spectral SC&quot;"/>
    </font>
    <font>
      <b/>
      <sz val="12.0"/>
      <color rgb="FF000000"/>
      <name val="Roboto"/>
    </font>
  </fonts>
  <fills count="14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theme="7"/>
        <bgColor theme="7"/>
      </patternFill>
    </fill>
    <fill>
      <patternFill patternType="solid">
        <fgColor rgb="FFFFD966"/>
        <bgColor rgb="FFFFD966"/>
      </patternFill>
    </fill>
    <fill>
      <patternFill patternType="solid">
        <fgColor theme="5"/>
        <bgColor theme="5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  <fill>
      <patternFill patternType="solid">
        <fgColor rgb="FFEDEDED"/>
        <bgColor rgb="FFEDEDED"/>
      </patternFill>
    </fill>
    <fill>
      <patternFill patternType="solid">
        <fgColor rgb="FFB5AAB9"/>
        <bgColor rgb="FFB5AAB9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0" fillId="3" fontId="1" numFmtId="0" xfId="0" applyAlignment="1" applyFill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2" fillId="4" fontId="3" numFmtId="0" xfId="0" applyAlignment="1" applyBorder="1" applyFill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2" fillId="4" fontId="3" numFmtId="0" xfId="0" applyAlignment="1" applyBorder="1" applyFont="1">
      <alignment horizontal="center" vertical="center"/>
    </xf>
    <xf borderId="1" fillId="5" fontId="1" numFmtId="0" xfId="0" applyAlignment="1" applyBorder="1" applyFill="1" applyFont="1">
      <alignment horizontal="center" readingOrder="0" vertical="center"/>
    </xf>
    <xf borderId="6" fillId="0" fontId="2" numFmtId="0" xfId="0" applyBorder="1" applyFont="1"/>
    <xf borderId="2" fillId="4" fontId="1" numFmtId="0" xfId="0" applyAlignment="1" applyBorder="1" applyFont="1">
      <alignment horizontal="center" shrinkToFit="0" vertical="center" wrapText="1"/>
    </xf>
    <xf borderId="2" fillId="4" fontId="1" numFmtId="0" xfId="0" applyAlignment="1" applyBorder="1" applyFont="1">
      <alignment horizontal="center" readingOrder="0"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1" fillId="4" fontId="1" numFmtId="0" xfId="0" applyAlignment="1" applyBorder="1" applyFont="1">
      <alignment horizontal="center" readingOrder="0" shrinkToFit="0" vertical="center" wrapText="1"/>
    </xf>
    <xf borderId="8" fillId="4" fontId="1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2" fillId="4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2" fillId="6" fontId="3" numFmtId="0" xfId="0" applyAlignment="1" applyBorder="1" applyFill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8" fillId="4" fontId="1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" fillId="2" fontId="4" numFmtId="0" xfId="0" applyAlignment="1" applyBorder="1" applyFont="1">
      <alignment horizontal="center" vertical="center"/>
    </xf>
    <xf borderId="15" fillId="0" fontId="2" numFmtId="0" xfId="0" applyBorder="1" applyFont="1"/>
    <xf borderId="5" fillId="6" fontId="3" numFmtId="0" xfId="0" applyAlignment="1" applyBorder="1" applyFont="1">
      <alignment horizontal="center" shrinkToFit="0" vertical="center" wrapText="1"/>
    </xf>
    <xf borderId="1" fillId="6" fontId="3" numFmtId="0" xfId="0" applyAlignment="1" applyBorder="1" applyFont="1">
      <alignment horizontal="center" shrinkToFit="0" vertical="center" wrapText="1"/>
    </xf>
    <xf borderId="2" fillId="7" fontId="3" numFmtId="0" xfId="0" applyAlignment="1" applyBorder="1" applyFill="1" applyFont="1">
      <alignment horizontal="center" shrinkToFit="0" vertical="center" wrapText="1"/>
    </xf>
    <xf borderId="1" fillId="6" fontId="1" numFmtId="0" xfId="0" applyAlignment="1" applyBorder="1" applyFont="1">
      <alignment horizontal="center" readingOrder="0" shrinkToFit="0" vertical="center" wrapText="1"/>
    </xf>
    <xf borderId="8" fillId="6" fontId="1" numFmtId="0" xfId="0" applyAlignment="1" applyBorder="1" applyFont="1">
      <alignment horizontal="center" shrinkToFit="0" vertical="center" wrapText="1"/>
    </xf>
    <xf borderId="1" fillId="7" fontId="3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vertical="center"/>
    </xf>
    <xf borderId="1" fillId="7" fontId="1" numFmtId="0" xfId="0" applyAlignment="1" applyBorder="1" applyFont="1">
      <alignment horizontal="center" readingOrder="0" shrinkToFit="0" vertical="center" wrapText="1"/>
    </xf>
    <xf borderId="1" fillId="7" fontId="1" numFmtId="0" xfId="0" applyAlignment="1" applyBorder="1" applyFon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0" fillId="3" fontId="5" numFmtId="0" xfId="0" applyFont="1"/>
    <xf borderId="2" fillId="7" fontId="1" numFmtId="0" xfId="0" applyAlignment="1" applyBorder="1" applyFont="1">
      <alignment horizontal="center" shrinkToFit="0" vertical="center" wrapText="1"/>
    </xf>
    <xf borderId="2" fillId="8" fontId="1" numFmtId="0" xfId="0" applyAlignment="1" applyBorder="1" applyFill="1" applyFont="1">
      <alignment horizontal="center" readingOrder="0" shrinkToFit="0" vertical="center" wrapText="1"/>
    </xf>
    <xf borderId="4" fillId="8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5" fillId="9" fontId="3" numFmtId="0" xfId="0" applyAlignment="1" applyBorder="1" applyFill="1" applyFont="1">
      <alignment horizontal="center" shrinkToFit="0" vertical="center" wrapText="1"/>
    </xf>
    <xf borderId="8" fillId="9" fontId="1" numFmtId="0" xfId="0" applyAlignment="1" applyBorder="1" applyFont="1">
      <alignment horizontal="center" shrinkToFit="0" vertical="center" wrapText="1"/>
    </xf>
    <xf borderId="1" fillId="9" fontId="3" numFmtId="0" xfId="0" applyAlignment="1" applyBorder="1" applyFont="1">
      <alignment horizontal="center" vertical="center"/>
    </xf>
    <xf borderId="1" fillId="9" fontId="1" numFmtId="0" xfId="0" applyAlignment="1" applyBorder="1" applyFont="1">
      <alignment horizontal="center" vertical="center"/>
    </xf>
    <xf borderId="1" fillId="10" fontId="3" numFmtId="0" xfId="0" applyAlignment="1" applyBorder="1" applyFill="1" applyFont="1">
      <alignment horizontal="center" shrinkToFit="0" vertical="center" wrapText="1"/>
    </xf>
    <xf borderId="2" fillId="10" fontId="1" numFmtId="0" xfId="0" applyAlignment="1" applyBorder="1" applyFont="1">
      <alignment horizontal="center" shrinkToFit="0" vertical="center" wrapText="1"/>
    </xf>
    <xf borderId="1" fillId="10" fontId="3" numFmtId="0" xfId="0" applyAlignment="1" applyBorder="1" applyFont="1">
      <alignment horizontal="center" vertical="center"/>
    </xf>
    <xf borderId="1" fillId="10" fontId="1" numFmtId="0" xfId="0" applyAlignment="1" applyBorder="1" applyFont="1">
      <alignment horizontal="center" vertical="center"/>
    </xf>
    <xf borderId="2" fillId="9" fontId="3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2" fillId="9" fontId="3" numFmtId="0" xfId="0" applyAlignment="1" applyBorder="1" applyFont="1">
      <alignment horizontal="center" shrinkToFit="0" vertical="center" wrapText="1"/>
    </xf>
    <xf borderId="8" fillId="4" fontId="1" numFmtId="0" xfId="0" applyAlignment="1" applyBorder="1" applyFont="1">
      <alignment horizontal="center" readingOrder="0" shrinkToFit="0" vertical="center" wrapText="1"/>
    </xf>
    <xf borderId="2" fillId="9" fontId="1" numFmtId="0" xfId="0" applyAlignment="1" applyBorder="1" applyFont="1">
      <alignment horizontal="center" shrinkToFit="0" vertical="center" wrapText="1"/>
    </xf>
    <xf borderId="2" fillId="9" fontId="4" numFmtId="0" xfId="0" applyAlignment="1" applyBorder="1" applyFont="1">
      <alignment horizontal="center" vertical="center"/>
    </xf>
    <xf borderId="1" fillId="9" fontId="3" numFmtId="0" xfId="0" applyAlignment="1" applyBorder="1" applyFont="1">
      <alignment horizontal="center" shrinkToFit="0" vertical="center" wrapText="1"/>
    </xf>
    <xf borderId="1" fillId="9" fontId="1" numFmtId="0" xfId="0" applyAlignment="1" applyBorder="1" applyFont="1">
      <alignment horizontal="center" readingOrder="0" shrinkToFit="0" vertical="center" wrapText="1"/>
    </xf>
    <xf borderId="5" fillId="9" fontId="1" numFmtId="0" xfId="0" applyAlignment="1" applyBorder="1" applyFont="1">
      <alignment horizontal="center" shrinkToFit="0" vertical="center" wrapText="1"/>
    </xf>
    <xf borderId="1" fillId="9" fontId="3" numFmtId="0" xfId="0" applyAlignment="1" applyBorder="1" applyFont="1">
      <alignment horizontal="center" readingOrder="0" shrinkToFit="0" vertical="center" wrapText="1"/>
    </xf>
    <xf borderId="1" fillId="10" fontId="1" numFmtId="0" xfId="0" applyAlignment="1" applyBorder="1" applyFont="1">
      <alignment horizontal="center" readingOrder="0" shrinkToFit="0" vertical="center" wrapText="1"/>
    </xf>
    <xf borderId="1" fillId="9" fontId="1" numFmtId="0" xfId="0" applyAlignment="1" applyBorder="1" applyFont="1">
      <alignment horizontal="center" shrinkToFit="0" vertical="center" wrapText="1"/>
    </xf>
    <xf borderId="2" fillId="4" fontId="3" numFmtId="0" xfId="0" applyAlignment="1" applyBorder="1" applyFont="1">
      <alignment horizontal="center" readingOrder="0" shrinkToFit="0" vertical="center" wrapText="1"/>
    </xf>
    <xf borderId="8" fillId="6" fontId="3" numFmtId="0" xfId="0" applyAlignment="1" applyBorder="1" applyFont="1">
      <alignment horizontal="center" shrinkToFit="0" vertical="center" wrapText="1"/>
    </xf>
    <xf borderId="5" fillId="6" fontId="1" numFmtId="0" xfId="0" applyAlignment="1" applyBorder="1" applyFont="1">
      <alignment horizontal="center" shrinkToFit="0" vertical="center" wrapText="1"/>
    </xf>
    <xf borderId="1" fillId="10" fontId="1" numFmtId="0" xfId="0" applyAlignment="1" applyBorder="1" applyFont="1">
      <alignment horizontal="center" shrinkToFit="0" vertical="center" wrapText="1"/>
    </xf>
    <xf borderId="2" fillId="10" fontId="3" numFmtId="0" xfId="0" applyAlignment="1" applyBorder="1" applyFont="1">
      <alignment horizontal="center" shrinkToFit="0" vertical="center" wrapText="1"/>
    </xf>
    <xf borderId="5" fillId="10" fontId="3" numFmtId="0" xfId="0" applyAlignment="1" applyBorder="1" applyFont="1">
      <alignment horizontal="center" shrinkToFit="0" vertical="center" wrapText="1"/>
    </xf>
    <xf borderId="2" fillId="11" fontId="3" numFmtId="0" xfId="0" applyAlignment="1" applyBorder="1" applyFill="1" applyFont="1">
      <alignment horizontal="center" vertical="center"/>
    </xf>
    <xf borderId="8" fillId="9" fontId="3" numFmtId="0" xfId="0" applyAlignment="1" applyBorder="1" applyFont="1">
      <alignment horizontal="center" shrinkToFit="0" vertical="center" wrapText="1"/>
    </xf>
    <xf borderId="1" fillId="11" fontId="1" numFmtId="0" xfId="0" applyAlignment="1" applyBorder="1" applyFont="1">
      <alignment horizontal="center" vertical="center"/>
    </xf>
    <xf borderId="2" fillId="11" fontId="1" numFmtId="0" xfId="0" applyAlignment="1" applyBorder="1" applyFont="1">
      <alignment horizontal="center" vertical="center"/>
    </xf>
    <xf borderId="2" fillId="9" fontId="4" numFmtId="0" xfId="0" applyAlignment="1" applyBorder="1" applyFont="1">
      <alignment horizontal="center" shrinkToFit="0" vertical="center" wrapText="1"/>
    </xf>
    <xf borderId="8" fillId="10" fontId="3" numFmtId="0" xfId="0" applyAlignment="1" applyBorder="1" applyFont="1">
      <alignment horizontal="center" shrinkToFit="0" vertical="center" wrapText="1"/>
    </xf>
    <xf borderId="5" fillId="10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shrinkToFit="0" vertical="center" wrapText="1"/>
    </xf>
    <xf borderId="0" fillId="0" fontId="8" numFmtId="1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readingOrder="0" vertical="center"/>
    </xf>
    <xf borderId="0" fillId="0" fontId="11" numFmtId="0" xfId="0" applyAlignment="1" applyFont="1">
      <alignment horizontal="center"/>
    </xf>
    <xf borderId="0" fillId="0" fontId="8" numFmtId="0" xfId="0" applyAlignment="1" applyFont="1">
      <alignment horizontal="center" shrinkToFit="0" vertical="center" wrapText="1"/>
    </xf>
    <xf borderId="0" fillId="0" fontId="5" numFmtId="0" xfId="0" applyFont="1"/>
    <xf borderId="0" fillId="0" fontId="0" numFmtId="0" xfId="0" applyFont="1"/>
    <xf borderId="0" fillId="0" fontId="10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/>
    </xf>
    <xf borderId="16" fillId="0" fontId="6" numFmtId="0" xfId="0" applyAlignment="1" applyBorder="1" applyFont="1">
      <alignment horizontal="center" readingOrder="0" vertical="center"/>
    </xf>
    <xf borderId="17" fillId="0" fontId="2" numFmtId="0" xfId="0" applyBorder="1" applyFont="1"/>
    <xf borderId="18" fillId="0" fontId="2" numFmtId="0" xfId="0" applyBorder="1" applyFont="1"/>
    <xf borderId="19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19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vertical="center"/>
    </xf>
    <xf borderId="2" fillId="0" fontId="12" numFmtId="0" xfId="0" applyAlignment="1" applyBorder="1" applyFont="1">
      <alignment horizontal="center" vertical="center"/>
    </xf>
    <xf borderId="20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20" fillId="0" fontId="9" numFmtId="0" xfId="0" applyAlignment="1" applyBorder="1" applyFont="1">
      <alignment horizontal="center" shrinkToFit="0" vertical="center" wrapText="1"/>
    </xf>
    <xf borderId="19" fillId="0" fontId="13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8" fontId="14" numFmtId="0" xfId="0" applyFont="1"/>
    <xf borderId="0" fillId="0" fontId="11" numFmtId="0" xfId="0" applyAlignment="1" applyFont="1">
      <alignment horizontal="center"/>
    </xf>
    <xf borderId="21" fillId="0" fontId="8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22" fillId="0" fontId="9" numFmtId="0" xfId="0" applyAlignment="1" applyBorder="1" applyFont="1">
      <alignment horizontal="center" shrinkToFit="0" vertical="center" wrapText="1"/>
    </xf>
    <xf borderId="21" fillId="0" fontId="13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22" fillId="0" fontId="4" numFmtId="0" xfId="0" applyAlignment="1" applyBorder="1" applyFon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9" numFmtId="0" xfId="0" applyAlignment="1" applyBorder="1" applyFont="1">
      <alignment horizontal="center" shrinkToFit="0" vertical="center" wrapText="1"/>
    </xf>
    <xf borderId="25" fillId="0" fontId="9" numFmtId="0" xfId="0" applyAlignment="1" applyBorder="1" applyFont="1">
      <alignment horizontal="center" shrinkToFit="0" vertical="center" wrapText="1"/>
    </xf>
    <xf borderId="26" fillId="0" fontId="6" numFmtId="0" xfId="0" applyAlignment="1" applyBorder="1" applyFont="1">
      <alignment horizontal="center" vertical="center"/>
    </xf>
    <xf borderId="27" fillId="0" fontId="6" numFmtId="0" xfId="0" applyAlignment="1" applyBorder="1" applyFont="1">
      <alignment horizontal="center" readingOrder="0" vertical="center"/>
    </xf>
    <xf borderId="1" fillId="12" fontId="15" numFmtId="0" xfId="0" applyAlignment="1" applyBorder="1" applyFill="1" applyFont="1">
      <alignment horizontal="center" readingOrder="0"/>
    </xf>
    <xf borderId="1" fillId="8" fontId="15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 vertical="center"/>
    </xf>
    <xf borderId="1" fillId="0" fontId="15" numFmtId="0" xfId="0" applyAlignment="1" applyBorder="1" applyFont="1">
      <alignment horizontal="center" readingOrder="0"/>
    </xf>
    <xf borderId="23" fillId="0" fontId="13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center" vertical="center"/>
    </xf>
    <xf borderId="28" fillId="0" fontId="4" numFmtId="0" xfId="0" applyAlignment="1" applyBorder="1" applyFont="1">
      <alignment horizontal="center" vertical="center"/>
    </xf>
    <xf borderId="24" fillId="12" fontId="15" numFmtId="0" xfId="0" applyAlignment="1" applyBorder="1" applyFont="1">
      <alignment horizontal="center" readingOrder="0"/>
    </xf>
    <xf borderId="23" fillId="0" fontId="6" numFmtId="0" xfId="0" applyAlignment="1" applyBorder="1" applyFont="1">
      <alignment horizontal="center" vertical="center"/>
    </xf>
    <xf borderId="25" fillId="0" fontId="6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readingOrder="0" vertical="center"/>
    </xf>
    <xf borderId="17" fillId="0" fontId="5" numFmtId="0" xfId="0" applyAlignment="1" applyBorder="1" applyFont="1">
      <alignment horizontal="center" readingOrder="0" vertical="center"/>
    </xf>
    <xf borderId="19" fillId="0" fontId="5" numFmtId="0" xfId="0" applyBorder="1" applyFont="1"/>
    <xf borderId="4" fillId="0" fontId="12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/>
    </xf>
    <xf borderId="1" fillId="0" fontId="15" numFmtId="0" xfId="0" applyAlignment="1" applyBorder="1" applyFont="1">
      <alignment horizontal="left" readingOrder="0"/>
    </xf>
    <xf borderId="1" fillId="0" fontId="5" numFmtId="0" xfId="0" applyBorder="1" applyFont="1"/>
    <xf borderId="20" fillId="0" fontId="5" numFmtId="0" xfId="0" applyBorder="1" applyFont="1"/>
    <xf borderId="1" fillId="0" fontId="6" numFmtId="0" xfId="0" applyAlignment="1" applyBorder="1" applyFont="1">
      <alignment horizontal="center" shrinkToFit="0" vertical="center" wrapText="1"/>
    </xf>
    <xf borderId="4" fillId="0" fontId="13" numFmtId="0" xfId="0" applyAlignment="1" applyBorder="1" applyFont="1">
      <alignment horizontal="center" vertical="center"/>
    </xf>
    <xf borderId="1" fillId="12" fontId="15" numFmtId="0" xfId="0" applyAlignment="1" applyBorder="1" applyFont="1">
      <alignment horizontal="center" vertical="bottom"/>
    </xf>
    <xf borderId="1" fillId="8" fontId="15" numFmtId="0" xfId="0" applyAlignment="1" applyBorder="1" applyFont="1">
      <alignment horizontal="center" vertical="bottom"/>
    </xf>
    <xf borderId="1" fillId="8" fontId="15" numFmtId="0" xfId="0" applyAlignment="1" applyBorder="1" applyFont="1">
      <alignment horizontal="left" readingOrder="0"/>
    </xf>
    <xf borderId="1" fillId="0" fontId="7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readingOrder="0" vertical="center"/>
    </xf>
    <xf borderId="1" fillId="12" fontId="15" numFmtId="0" xfId="0" applyAlignment="1" applyBorder="1" applyFont="1">
      <alignment horizontal="left" readingOrder="0"/>
    </xf>
    <xf borderId="24" fillId="8" fontId="15" numFmtId="0" xfId="0" applyAlignment="1" applyBorder="1" applyFont="1">
      <alignment horizontal="center" vertical="bottom"/>
    </xf>
    <xf borderId="24" fillId="0" fontId="15" numFmtId="0" xfId="0" applyAlignment="1" applyBorder="1" applyFont="1">
      <alignment horizontal="left" readingOrder="0"/>
    </xf>
    <xf borderId="24" fillId="0" fontId="5" numFmtId="0" xfId="0" applyBorder="1" applyFont="1"/>
    <xf borderId="25" fillId="0" fontId="5" numFmtId="0" xfId="0" applyBorder="1" applyFont="1"/>
    <xf borderId="29" fillId="0" fontId="13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center"/>
    </xf>
    <xf borderId="0" fillId="0" fontId="16" numFmtId="0" xfId="0" applyAlignment="1" applyFont="1">
      <alignment horizontal="center" readingOrder="0"/>
    </xf>
    <xf borderId="0" fillId="0" fontId="17" numFmtId="0" xfId="0" applyAlignment="1" applyFont="1">
      <alignment horizontal="center" readingOrder="0"/>
    </xf>
    <xf borderId="0" fillId="0" fontId="9" numFmtId="0" xfId="0" applyAlignment="1" applyFont="1">
      <alignment horizontal="center" readingOrder="0" shrinkToFit="0" vertical="center" wrapText="1"/>
    </xf>
    <xf borderId="0" fillId="0" fontId="18" numFmtId="0" xfId="0" applyAlignment="1" applyFont="1">
      <alignment horizontal="center" readingOrder="0"/>
    </xf>
    <xf borderId="0" fillId="0" fontId="19" numFmtId="0" xfId="0" applyAlignment="1" applyFont="1">
      <alignment horizontal="left"/>
    </xf>
    <xf borderId="0" fillId="0" fontId="19" numFmtId="0" xfId="0" applyAlignment="1" applyFont="1">
      <alignment horizontal="left"/>
    </xf>
    <xf borderId="0" fillId="0" fontId="19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8" fontId="15" numFmtId="0" xfId="0" applyAlignment="1" applyFont="1">
      <alignment horizontal="center" readingOrder="0"/>
    </xf>
    <xf borderId="0" fillId="0" fontId="15" numFmtId="0" xfId="0" applyAlignment="1" applyFont="1">
      <alignment horizontal="center" readingOrder="0"/>
    </xf>
    <xf borderId="0" fillId="12" fontId="15" numFmtId="0" xfId="0" applyAlignment="1" applyFont="1">
      <alignment horizontal="center" readingOrder="0"/>
    </xf>
    <xf borderId="30" fillId="0" fontId="5" numFmtId="0" xfId="0" applyAlignment="1" applyBorder="1" applyFont="1">
      <alignment horizontal="center" readingOrder="0" shrinkToFit="0" vertical="center" wrapText="1"/>
    </xf>
    <xf borderId="31" fillId="0" fontId="2" numFmtId="0" xfId="0" applyBorder="1" applyFont="1"/>
    <xf borderId="32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33" fillId="0" fontId="5" numFmtId="0" xfId="0" applyAlignment="1" applyBorder="1" applyFont="1">
      <alignment horizontal="center" readingOrder="0" shrinkToFit="0" vertical="center" wrapText="1"/>
    </xf>
    <xf borderId="34" fillId="0" fontId="2" numFmtId="0" xfId="0" applyBorder="1" applyFont="1"/>
    <xf borderId="35" fillId="0" fontId="2" numFmtId="0" xfId="0" applyBorder="1" applyFont="1"/>
    <xf borderId="26" fillId="0" fontId="5" numFmtId="0" xfId="0" applyAlignment="1" applyBorder="1" applyFont="1">
      <alignment horizontal="center" readingOrder="0" shrinkToFit="0" vertical="center" wrapText="1"/>
    </xf>
    <xf borderId="36" fillId="0" fontId="5" numFmtId="0" xfId="0" applyAlignment="1" applyBorder="1" applyFont="1">
      <alignment horizontal="center" readingOrder="0" shrinkToFit="0" vertical="center" wrapText="1"/>
    </xf>
    <xf borderId="27" fillId="0" fontId="5" numFmtId="0" xfId="0" applyAlignment="1" applyBorder="1" applyFont="1">
      <alignment horizontal="center" readingOrder="0" shrinkToFit="0" vertical="center" wrapText="1"/>
    </xf>
    <xf borderId="37" fillId="0" fontId="5" numFmtId="0" xfId="0" applyAlignment="1" applyBorder="1" applyFont="1">
      <alignment horizontal="center" readingOrder="0" shrinkToFit="0" vertical="center" wrapText="1"/>
    </xf>
    <xf borderId="38" fillId="0" fontId="5" numFmtId="0" xfId="0" applyAlignment="1" applyBorder="1" applyFont="1">
      <alignment horizontal="center" readingOrder="0" shrinkToFit="0" vertical="center" wrapText="1"/>
    </xf>
    <xf borderId="2" fillId="0" fontId="5" numFmtId="0" xfId="0" applyAlignment="1" applyBorder="1" applyFont="1">
      <alignment horizontal="center" readingOrder="0" shrinkToFit="0" vertical="center" wrapText="1"/>
    </xf>
    <xf borderId="39" fillId="0" fontId="5" numFmtId="0" xfId="0" applyAlignment="1" applyBorder="1" applyFont="1">
      <alignment horizontal="center" readingOrder="0" shrinkToFit="0" vertical="center" wrapText="1"/>
    </xf>
    <xf borderId="40" fillId="0" fontId="5" numFmtId="0" xfId="0" applyAlignment="1" applyBorder="1" applyFont="1">
      <alignment horizontal="center" readingOrder="0" shrinkToFit="0" vertical="center" wrapText="1"/>
    </xf>
    <xf borderId="41" fillId="0" fontId="5" numFmtId="0" xfId="0" applyAlignment="1" applyBorder="1" applyFont="1">
      <alignment horizontal="center" readingOrder="0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20" fillId="0" fontId="5" numFmtId="0" xfId="0" applyAlignment="1" applyBorder="1" applyFont="1">
      <alignment horizontal="center" readingOrder="0" shrinkToFit="0" vertical="center" wrapText="1"/>
    </xf>
    <xf borderId="42" fillId="0" fontId="5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43" fillId="0" fontId="5" numFmtId="0" xfId="0" applyAlignment="1" applyBorder="1" applyFont="1">
      <alignment horizontal="center" readingOrder="0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44" fillId="0" fontId="5" numFmtId="0" xfId="0" applyAlignment="1" applyBorder="1" applyFont="1">
      <alignment horizontal="center" readingOrder="0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2" fillId="0" fontId="5" numFmtId="0" xfId="0" applyAlignment="1" applyBorder="1" applyFont="1">
      <alignment horizontal="center" shrinkToFit="0" vertical="center" wrapText="1"/>
    </xf>
    <xf borderId="44" fillId="0" fontId="5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center" readingOrder="0" shrinkToFit="0" vertical="center" wrapText="1"/>
    </xf>
    <xf borderId="24" fillId="0" fontId="5" numFmtId="0" xfId="0" applyAlignment="1" applyBorder="1" applyFont="1">
      <alignment horizontal="center" shrinkToFit="0" vertical="center" wrapText="1"/>
    </xf>
    <xf borderId="25" fillId="0" fontId="5" numFmtId="0" xfId="0" applyAlignment="1" applyBorder="1" applyFont="1">
      <alignment horizontal="center" shrinkToFit="0" vertical="center" wrapText="1"/>
    </xf>
    <xf borderId="28" fillId="0" fontId="5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shrinkToFit="0" vertical="center" wrapText="1"/>
    </xf>
    <xf borderId="0" fillId="13" fontId="20" numFmtId="0" xfId="0" applyAlignment="1" applyFill="1" applyFont="1">
      <alignment horizontal="left" readingOrder="0"/>
    </xf>
    <xf borderId="0" fillId="13" fontId="20" numFmtId="0" xfId="0" applyAlignment="1" applyFont="1">
      <alignment horizontal="center" readingOrder="0"/>
    </xf>
    <xf borderId="0" fillId="8" fontId="21" numFmtId="0" xfId="0" applyAlignment="1" applyFont="1">
      <alignment horizontal="left" readingOrder="0"/>
    </xf>
    <xf borderId="0" fillId="0" fontId="5" numFmtId="0" xfId="0" applyAlignment="1" applyFont="1">
      <alignment readingOrder="0"/>
    </xf>
    <xf borderId="0" fillId="8" fontId="15" numFmtId="0" xfId="0" applyAlignment="1" applyFont="1">
      <alignment horizontal="left" readingOrder="0"/>
    </xf>
    <xf borderId="0" fillId="12" fontId="15" numFmtId="0" xfId="0" applyAlignment="1" applyFont="1">
      <alignment horizontal="left" readingOrder="0"/>
    </xf>
    <xf borderId="0" fillId="12" fontId="21" numFmtId="0" xfId="0" applyAlignment="1" applyFont="1">
      <alignment horizontal="left" readingOrder="0"/>
    </xf>
  </cellXfs>
  <cellStyles count="1">
    <cellStyle xfId="0" name="Normal" builtinId="0"/>
  </cellStyles>
  <dxfs count="2">
    <dxf>
      <font/>
      <fill>
        <patternFill patternType="solid">
          <fgColor rgb="FF000000"/>
          <bgColor rgb="FF000000"/>
        </patternFill>
      </fill>
      <border/>
    </dxf>
    <dxf>
      <font>
        <color rgb="FF000000"/>
      </font>
      <fill>
        <patternFill patternType="solid">
          <fgColor rgb="FF000000"/>
          <bgColor rgb="FF00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9.71"/>
    <col customWidth="1" min="3" max="3" width="7.14"/>
    <col customWidth="1" min="4" max="4" width="2.71"/>
    <col customWidth="1" min="5" max="5" width="20.0"/>
    <col customWidth="1" min="6" max="6" width="3.14"/>
    <col customWidth="1" min="7" max="7" width="7.43"/>
    <col customWidth="1" min="8" max="8" width="2.71"/>
    <col customWidth="1" min="9" max="10" width="9.71"/>
    <col customWidth="1" min="11" max="11" width="2.71"/>
    <col customWidth="1" min="12" max="12" width="20.71"/>
    <col customWidth="1" min="13" max="13" width="9.71"/>
    <col customWidth="1" min="14" max="14" width="2.71"/>
    <col customWidth="1" min="15" max="20" width="9.71"/>
    <col customWidth="1" min="21" max="21" width="2.71"/>
    <col customWidth="1" min="22" max="25" width="9.71"/>
    <col customWidth="1" min="26" max="26" width="2.71"/>
    <col customWidth="1" min="27" max="29" width="8.29"/>
    <col customWidth="1" min="30" max="30" width="9.71"/>
    <col customWidth="1" min="31" max="31" width="2.71"/>
    <col customWidth="1" min="32" max="50" width="14.43"/>
  </cols>
  <sheetData>
    <row r="1" ht="12.75" customHeight="1">
      <c r="A1" s="1"/>
      <c r="B1" s="2"/>
      <c r="C1" s="3"/>
      <c r="D1" s="3"/>
      <c r="E1" s="3"/>
      <c r="F1" s="4"/>
      <c r="G1" s="1"/>
      <c r="H1" s="1"/>
      <c r="I1" s="2"/>
      <c r="J1" s="3"/>
      <c r="K1" s="3"/>
      <c r="L1" s="3"/>
      <c r="M1" s="4"/>
      <c r="N1" s="1"/>
      <c r="O1" s="2"/>
      <c r="P1" s="3"/>
      <c r="Q1" s="3"/>
      <c r="R1" s="3"/>
      <c r="S1" s="3"/>
      <c r="T1" s="4"/>
      <c r="U1" s="1"/>
      <c r="V1" s="2"/>
      <c r="W1" s="3"/>
      <c r="X1" s="3"/>
      <c r="Y1" s="4"/>
      <c r="Z1" s="1"/>
      <c r="AA1" s="2"/>
      <c r="AB1" s="3"/>
      <c r="AC1" s="3"/>
      <c r="AD1" s="4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5"/>
      <c r="AW1" s="5"/>
      <c r="AX1" s="5"/>
    </row>
    <row r="2" ht="12.75" customHeight="1">
      <c r="A2" s="6"/>
      <c r="B2" s="7" t="s">
        <v>0</v>
      </c>
      <c r="C2" s="3"/>
      <c r="D2" s="3"/>
      <c r="E2" s="3"/>
      <c r="F2" s="3"/>
      <c r="G2" s="4"/>
      <c r="H2" s="8"/>
      <c r="I2" s="7" t="s">
        <v>1</v>
      </c>
      <c r="J2" s="4"/>
      <c r="K2" s="7" t="s">
        <v>2</v>
      </c>
      <c r="L2" s="4"/>
      <c r="M2" s="9" t="s">
        <v>3</v>
      </c>
      <c r="N2" s="10"/>
      <c r="O2" s="9" t="s">
        <v>4</v>
      </c>
      <c r="P2" s="9" t="s">
        <v>5</v>
      </c>
      <c r="Q2" s="9" t="s">
        <v>6</v>
      </c>
      <c r="R2" s="9" t="s">
        <v>7</v>
      </c>
      <c r="S2" s="9" t="s">
        <v>8</v>
      </c>
      <c r="T2" s="9" t="s">
        <v>9</v>
      </c>
      <c r="U2" s="10"/>
      <c r="V2" s="7" t="s">
        <v>10</v>
      </c>
      <c r="W2" s="3"/>
      <c r="X2" s="3"/>
      <c r="Y2" s="4"/>
      <c r="Z2" s="6"/>
      <c r="AA2" s="11" t="s">
        <v>11</v>
      </c>
      <c r="AB2" s="3"/>
      <c r="AC2" s="3"/>
      <c r="AD2" s="4"/>
      <c r="AE2" s="6"/>
      <c r="AF2" s="12" t="s">
        <v>12</v>
      </c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5"/>
      <c r="AW2" s="5"/>
      <c r="AX2" s="5"/>
    </row>
    <row r="3" ht="12.75" customHeight="1">
      <c r="A3" s="13"/>
      <c r="B3" s="14"/>
      <c r="C3" s="3"/>
      <c r="D3" s="3"/>
      <c r="E3" s="3"/>
      <c r="F3" s="3"/>
      <c r="G3" s="4"/>
      <c r="H3" s="13"/>
      <c r="I3" s="15"/>
      <c r="J3" s="4"/>
      <c r="K3" s="15"/>
      <c r="L3" s="4"/>
      <c r="M3" s="16" t="str">
        <f>IF(M5="","", LOOKUP(M5,Tableau!M1:N1000,Tableau!N1:N1000))</f>
        <v/>
      </c>
      <c r="N3" s="17"/>
      <c r="O3" s="18"/>
      <c r="P3" s="16"/>
      <c r="Q3" s="16"/>
      <c r="R3" s="16"/>
      <c r="S3" s="16"/>
      <c r="T3" s="16"/>
      <c r="U3" s="17"/>
      <c r="V3" s="19"/>
      <c r="W3" s="20"/>
      <c r="X3" s="20"/>
      <c r="Y3" s="21"/>
      <c r="Z3" s="17"/>
      <c r="AA3" s="22"/>
      <c r="AB3" s="3"/>
      <c r="AC3" s="3"/>
      <c r="AD3" s="4"/>
      <c r="AE3" s="17"/>
      <c r="AF3" s="1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5"/>
      <c r="AW3" s="5"/>
      <c r="AX3" s="5"/>
    </row>
    <row r="4" ht="12.75" customHeight="1">
      <c r="A4" s="1"/>
      <c r="B4" s="23"/>
      <c r="C4" s="4"/>
      <c r="D4" s="24"/>
      <c r="E4" s="23"/>
      <c r="F4" s="4"/>
      <c r="G4" s="1"/>
      <c r="H4" s="1"/>
      <c r="I4" s="7" t="s">
        <v>13</v>
      </c>
      <c r="J4" s="4"/>
      <c r="K4" s="7" t="s">
        <v>14</v>
      </c>
      <c r="L4" s="4"/>
      <c r="M4" s="9" t="s">
        <v>15</v>
      </c>
      <c r="N4" s="17"/>
      <c r="O4" s="7" t="s">
        <v>16</v>
      </c>
      <c r="P4" s="3"/>
      <c r="Q4" s="3"/>
      <c r="R4" s="3"/>
      <c r="S4" s="3"/>
      <c r="T4" s="4"/>
      <c r="U4" s="17"/>
      <c r="V4" s="25"/>
      <c r="Y4" s="26"/>
      <c r="Z4" s="17"/>
      <c r="AA4" s="22"/>
      <c r="AB4" s="3"/>
      <c r="AC4" s="3"/>
      <c r="AD4" s="4"/>
      <c r="AE4" s="17"/>
      <c r="AF4" s="12" t="str">
        <f>IF(AF3=Tableau!AK5,"Malediction","")</f>
        <v/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5"/>
      <c r="AW4" s="5"/>
      <c r="AX4" s="5"/>
    </row>
    <row r="5" ht="12.75" customHeight="1">
      <c r="A5" s="6"/>
      <c r="B5" s="27" t="s">
        <v>17</v>
      </c>
      <c r="C5" s="4"/>
      <c r="D5" s="8"/>
      <c r="E5" s="28" t="s">
        <v>18</v>
      </c>
      <c r="F5" s="29" t="str">
        <f>IF(M3="","",2+ROUNDDOWN((M3-1)/4))</f>
        <v/>
      </c>
      <c r="G5" s="21"/>
      <c r="H5" s="6"/>
      <c r="I5" s="15"/>
      <c r="J5" s="4"/>
      <c r="K5" s="15"/>
      <c r="L5" s="4"/>
      <c r="M5" s="18"/>
      <c r="N5" s="13"/>
      <c r="O5" s="29"/>
      <c r="P5" s="20"/>
      <c r="Q5" s="20"/>
      <c r="R5" s="20"/>
      <c r="S5" s="20"/>
      <c r="T5" s="21"/>
      <c r="U5" s="17"/>
      <c r="V5" s="25"/>
      <c r="Y5" s="26"/>
      <c r="Z5" s="17"/>
      <c r="AA5" s="22"/>
      <c r="AB5" s="3"/>
      <c r="AC5" s="3"/>
      <c r="AD5" s="4"/>
      <c r="AE5" s="17"/>
      <c r="AF5" s="12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5"/>
      <c r="AW5" s="5"/>
      <c r="AX5" s="5"/>
    </row>
    <row r="6" ht="12.75" customHeight="1">
      <c r="A6" s="17"/>
      <c r="B6" s="27" t="s">
        <v>19</v>
      </c>
      <c r="C6" s="4"/>
      <c r="D6" s="13"/>
      <c r="E6" s="13"/>
      <c r="F6" s="30"/>
      <c r="G6" s="31"/>
      <c r="H6" s="13"/>
      <c r="I6" s="23" t="s">
        <v>20</v>
      </c>
      <c r="J6" s="4"/>
      <c r="K6" s="24"/>
      <c r="L6" s="23" t="s">
        <v>21</v>
      </c>
      <c r="M6" s="4"/>
      <c r="N6" s="32"/>
      <c r="O6" s="30"/>
      <c r="P6" s="33"/>
      <c r="Q6" s="33"/>
      <c r="R6" s="33"/>
      <c r="S6" s="33"/>
      <c r="T6" s="31"/>
      <c r="U6" s="13"/>
      <c r="V6" s="25"/>
      <c r="Y6" s="26"/>
      <c r="Z6" s="17"/>
      <c r="AA6" s="22"/>
      <c r="AB6" s="3"/>
      <c r="AC6" s="3"/>
      <c r="AD6" s="4"/>
      <c r="AE6" s="17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"/>
      <c r="AW6" s="5"/>
      <c r="AX6" s="5"/>
    </row>
    <row r="7" ht="12.75" customHeight="1">
      <c r="A7" s="17"/>
      <c r="B7" s="34" t="str">
        <f>IF(C8="","",ROUNDDOWN((C8/2),0)-5)</f>
        <v/>
      </c>
      <c r="C7" s="35" t="s">
        <v>22</v>
      </c>
      <c r="D7" s="1"/>
      <c r="E7" s="23"/>
      <c r="F7" s="4"/>
      <c r="G7" s="1"/>
      <c r="H7" s="1"/>
      <c r="I7" s="36" t="s">
        <v>23</v>
      </c>
      <c r="J7" s="4"/>
      <c r="K7" s="6"/>
      <c r="L7" s="7" t="s">
        <v>24</v>
      </c>
      <c r="M7" s="4"/>
      <c r="N7" s="32"/>
      <c r="O7" s="23"/>
      <c r="P7" s="3"/>
      <c r="Q7" s="3"/>
      <c r="R7" s="3"/>
      <c r="S7" s="3"/>
      <c r="T7" s="4"/>
      <c r="U7" s="1"/>
      <c r="V7" s="25"/>
      <c r="Y7" s="26"/>
      <c r="Z7" s="17"/>
      <c r="AA7" s="22"/>
      <c r="AB7" s="3"/>
      <c r="AC7" s="3"/>
      <c r="AD7" s="4"/>
      <c r="AE7" s="17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5"/>
      <c r="AW7" s="5"/>
      <c r="AX7" s="5"/>
    </row>
    <row r="8" ht="12.75" customHeight="1">
      <c r="A8" s="17"/>
      <c r="B8" s="17"/>
      <c r="C8" s="37"/>
      <c r="D8" s="6"/>
      <c r="E8" s="34" t="s">
        <v>25</v>
      </c>
      <c r="F8" s="38"/>
      <c r="G8" s="21"/>
      <c r="H8" s="6"/>
      <c r="I8" s="39" t="s">
        <v>26</v>
      </c>
      <c r="J8" s="39" t="s">
        <v>27</v>
      </c>
      <c r="K8" s="17"/>
      <c r="L8" s="7" t="s">
        <v>28</v>
      </c>
      <c r="M8" s="4"/>
      <c r="N8" s="40"/>
      <c r="O8" s="7" t="s">
        <v>29</v>
      </c>
      <c r="P8" s="3"/>
      <c r="Q8" s="3"/>
      <c r="R8" s="3"/>
      <c r="S8" s="3"/>
      <c r="T8" s="4"/>
      <c r="U8" s="6"/>
      <c r="V8" s="25"/>
      <c r="Y8" s="26"/>
      <c r="Z8" s="17"/>
      <c r="AA8" s="22"/>
      <c r="AB8" s="3"/>
      <c r="AC8" s="3"/>
      <c r="AD8" s="4"/>
      <c r="AE8" s="17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5"/>
      <c r="AW8" s="5"/>
      <c r="AX8" s="5"/>
    </row>
    <row r="9" ht="12.75" customHeight="1">
      <c r="A9" s="17"/>
      <c r="B9" s="17"/>
      <c r="C9" s="35" t="s">
        <v>30</v>
      </c>
      <c r="D9" s="13"/>
      <c r="E9" s="13"/>
      <c r="F9" s="30"/>
      <c r="G9" s="31"/>
      <c r="H9" s="13"/>
      <c r="I9" s="41" t="str">
        <f>IF(M3="","", Max(IF(I3="",0,OFFSET('Races et classe et malediction'!H2,MATCH(I3,'Races et classe et malediction'!H3:H604,0),11)),IF(AF5="",0,OFFSET('Races et classe et malediction'!V2,MATCH(AF5,'Races et classe et malediction'!V3:V604,0),2)),OFFSET('Races et classe et malediction'!B2,MATCH(I5,'Races et classe et malediction'!B3:B604,0),3))
+B21
+((B21+ROUNDUP(((Max(IF(I3="",0,OFFSET('Races et classe et malediction'!H2,MATCH(I3,'Races et classe et malediction'!H3:H604,0),11)),IF(AF5="",0,OFFSET('Races et classe et malediction'!V2,MATCH(AF5,'Races et classe et malediction'!V3:V604,0),2)),OFFSET('Races et classe et malediction'!B2,MATCH(I5,'Races et classe et malediction'!B3:B604,0),3))+2)/2),1)
)
*(M3-1)))</f>
        <v/>
      </c>
      <c r="J9" s="42" t="str">
        <f>IF(OR(I5=""),"",CONCATENATE(M3-J15,"d",Max(IF(I3="",0,OFFSET('Races et classe et malediction'!H2,MATCH(I3,'Races et classe et malediction'!H3:H604,0),11)),IF(AF5="",0,OFFSET('Races et classe et malediction'!V2,MATCH(AF5,'Races et classe et malediction'!V3:V604,0),2)),OFFSET('Races et classe et malediction'!B2,MATCH(I5,'Races et classe et malediction'!B3:B604,0),3))))</f>
        <v/>
      </c>
      <c r="K9" s="17"/>
      <c r="L9" s="29"/>
      <c r="M9" s="21"/>
      <c r="N9" s="17"/>
      <c r="O9" s="29"/>
      <c r="P9" s="20"/>
      <c r="Q9" s="20"/>
      <c r="R9" s="20"/>
      <c r="S9" s="20"/>
      <c r="T9" s="21"/>
      <c r="U9" s="17"/>
      <c r="V9" s="25"/>
      <c r="Y9" s="26"/>
      <c r="Z9" s="17"/>
      <c r="AA9" s="22"/>
      <c r="AB9" s="3"/>
      <c r="AC9" s="3"/>
      <c r="AD9" s="4"/>
      <c r="AE9" s="17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5"/>
      <c r="AW9" s="5"/>
      <c r="AX9" s="5"/>
    </row>
    <row r="10" ht="12.75" customHeight="1">
      <c r="A10" s="13"/>
      <c r="B10" s="13"/>
      <c r="C10" s="43" t="str">
        <f>IF($I$3="","",OFFSET('Races et classe et malediction'!$H$2,MATCH($I$3,'Races et classe et malediction'!$H$3:$H$604,0),2))</f>
        <v/>
      </c>
      <c r="D10" s="1"/>
      <c r="E10" s="23"/>
      <c r="F10" s="4"/>
      <c r="G10" s="1"/>
      <c r="H10" s="1"/>
      <c r="I10" s="44"/>
      <c r="K10" s="17"/>
      <c r="L10" s="25"/>
      <c r="M10" s="26"/>
      <c r="N10" s="17"/>
      <c r="O10" s="25"/>
      <c r="T10" s="26"/>
      <c r="U10" s="17"/>
      <c r="V10" s="25"/>
      <c r="Y10" s="26"/>
      <c r="Z10" s="17"/>
      <c r="AA10" s="22"/>
      <c r="AB10" s="3"/>
      <c r="AC10" s="3"/>
      <c r="AD10" s="4"/>
      <c r="AE10" s="17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"/>
      <c r="AW10" s="5"/>
      <c r="AX10" s="5"/>
    </row>
    <row r="11" ht="12.75" customHeight="1">
      <c r="A11" s="1"/>
      <c r="B11" s="23"/>
      <c r="C11" s="4"/>
      <c r="D11" s="1"/>
      <c r="E11" s="34" t="s">
        <v>31</v>
      </c>
      <c r="F11" s="38"/>
      <c r="G11" s="21"/>
      <c r="H11" s="6"/>
      <c r="I11" s="36" t="s">
        <v>32</v>
      </c>
      <c r="J11" s="4"/>
      <c r="K11" s="17"/>
      <c r="L11" s="30"/>
      <c r="M11" s="31"/>
      <c r="N11" s="17"/>
      <c r="O11" s="25"/>
      <c r="T11" s="26"/>
      <c r="U11" s="17"/>
      <c r="V11" s="25"/>
      <c r="Y11" s="26"/>
      <c r="Z11" s="17"/>
      <c r="AA11" s="22"/>
      <c r="AB11" s="3"/>
      <c r="AC11" s="3"/>
      <c r="AD11" s="4"/>
      <c r="AE11" s="17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5"/>
      <c r="AW11" s="5"/>
      <c r="AX11" s="5"/>
    </row>
    <row r="12" ht="12.75" customHeight="1">
      <c r="A12" s="6"/>
      <c r="B12" s="27" t="s">
        <v>33</v>
      </c>
      <c r="C12" s="4"/>
      <c r="D12" s="1"/>
      <c r="E12" s="13"/>
      <c r="F12" s="30"/>
      <c r="G12" s="31"/>
      <c r="H12" s="13"/>
      <c r="I12" s="45" t="str">
        <f>I9</f>
        <v/>
      </c>
      <c r="J12" s="4"/>
      <c r="K12" s="13"/>
      <c r="L12" s="7" t="s">
        <v>34</v>
      </c>
      <c r="M12" s="4"/>
      <c r="N12" s="17"/>
      <c r="O12" s="25"/>
      <c r="T12" s="26"/>
      <c r="U12" s="17"/>
      <c r="V12" s="25"/>
      <c r="Y12" s="26"/>
      <c r="Z12" s="17"/>
      <c r="AA12" s="22"/>
      <c r="AB12" s="3"/>
      <c r="AC12" s="3"/>
      <c r="AD12" s="4"/>
      <c r="AE12" s="17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5"/>
      <c r="AW12" s="5"/>
      <c r="AX12" s="5"/>
    </row>
    <row r="13" ht="12.75" customHeight="1">
      <c r="A13" s="17"/>
      <c r="B13" s="27" t="s">
        <v>19</v>
      </c>
      <c r="C13" s="4"/>
      <c r="D13" s="1"/>
      <c r="E13" s="46"/>
      <c r="F13" s="47"/>
      <c r="G13" s="48"/>
      <c r="H13" s="1"/>
      <c r="I13" s="2"/>
      <c r="J13" s="4"/>
      <c r="K13" s="1"/>
      <c r="L13" s="14"/>
      <c r="M13" s="4"/>
      <c r="N13" s="17"/>
      <c r="O13" s="25"/>
      <c r="T13" s="26"/>
      <c r="U13" s="17"/>
      <c r="V13" s="25"/>
      <c r="Y13" s="26"/>
      <c r="Z13" s="17"/>
      <c r="AA13" s="22"/>
      <c r="AB13" s="3"/>
      <c r="AC13" s="3"/>
      <c r="AD13" s="4"/>
      <c r="AE13" s="17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5"/>
      <c r="AW13" s="5"/>
      <c r="AX13" s="5"/>
    </row>
    <row r="14" ht="12.75" customHeight="1">
      <c r="A14" s="17"/>
      <c r="B14" s="34" t="str">
        <f>IF(C15="","",ROUNDDOWN((C15/2),0)-5)</f>
        <v/>
      </c>
      <c r="C14" s="35" t="s">
        <v>22</v>
      </c>
      <c r="D14" s="6"/>
      <c r="E14" s="49" t="s">
        <v>35</v>
      </c>
      <c r="F14" s="50">
        <f>10+F34</f>
        <v>10</v>
      </c>
      <c r="G14" s="21"/>
      <c r="H14" s="6"/>
      <c r="I14" s="39" t="s">
        <v>36</v>
      </c>
      <c r="J14" s="39" t="s">
        <v>37</v>
      </c>
      <c r="K14" s="6"/>
      <c r="L14" s="7" t="s">
        <v>38</v>
      </c>
      <c r="M14" s="4"/>
      <c r="N14" s="17"/>
      <c r="O14" s="25"/>
      <c r="T14" s="26"/>
      <c r="U14" s="17"/>
      <c r="V14" s="25"/>
      <c r="Y14" s="26"/>
      <c r="Z14" s="17"/>
      <c r="AA14" s="22"/>
      <c r="AB14" s="3"/>
      <c r="AC14" s="3"/>
      <c r="AD14" s="4"/>
      <c r="AE14" s="17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5"/>
      <c r="AW14" s="5"/>
      <c r="AX14" s="5"/>
    </row>
    <row r="15" ht="12.75" customHeight="1">
      <c r="A15" s="17"/>
      <c r="B15" s="17"/>
      <c r="C15" s="37"/>
      <c r="D15" s="13"/>
      <c r="E15" s="13"/>
      <c r="F15" s="30"/>
      <c r="G15" s="31"/>
      <c r="H15" s="13"/>
      <c r="I15" s="42"/>
      <c r="J15" s="42"/>
      <c r="K15" s="13"/>
      <c r="L15" s="29"/>
      <c r="M15" s="21"/>
      <c r="N15" s="17"/>
      <c r="O15" s="25"/>
      <c r="T15" s="26"/>
      <c r="U15" s="17"/>
      <c r="V15" s="25"/>
      <c r="Y15" s="26"/>
      <c r="Z15" s="17"/>
      <c r="AA15" s="22"/>
      <c r="AB15" s="3"/>
      <c r="AC15" s="3"/>
      <c r="AD15" s="4"/>
      <c r="AE15" s="17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5"/>
      <c r="AW15" s="5"/>
      <c r="AX15" s="5"/>
    </row>
    <row r="16" ht="12.75" customHeight="1">
      <c r="A16" s="17"/>
      <c r="B16" s="17"/>
      <c r="C16" s="35" t="s">
        <v>30</v>
      </c>
      <c r="D16" s="1"/>
      <c r="E16" s="23"/>
      <c r="F16" s="4"/>
      <c r="G16" s="1"/>
      <c r="H16" s="1"/>
      <c r="I16" s="2">
        <v>0.0</v>
      </c>
      <c r="J16" s="4"/>
      <c r="K16" s="1"/>
      <c r="L16" s="25"/>
      <c r="M16" s="26"/>
      <c r="N16" s="17"/>
      <c r="O16" s="25"/>
      <c r="T16" s="26"/>
      <c r="U16" s="17"/>
      <c r="V16" s="25"/>
      <c r="Y16" s="26"/>
      <c r="Z16" s="17"/>
      <c r="AA16" s="22"/>
      <c r="AB16" s="3"/>
      <c r="AC16" s="3"/>
      <c r="AD16" s="4"/>
      <c r="AE16" s="17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5"/>
      <c r="AW16" s="5"/>
      <c r="AX16" s="5"/>
    </row>
    <row r="17" ht="12.75" customHeight="1">
      <c r="A17" s="13"/>
      <c r="B17" s="13"/>
      <c r="C17" s="43" t="str">
        <f>IF($I$3="","",OFFSET('Races et classe et malediction'!$H$2,MATCH($I$3,'Races et classe et malediction'!$H$3:$H$604,0),3))</f>
        <v/>
      </c>
      <c r="D17" s="1"/>
      <c r="E17" s="34" t="s">
        <v>39</v>
      </c>
      <c r="F17" s="38" t="str">
        <f>IF(I5="","",OFFSET('Races et classe et malediction'!B2,MATCH(I5,'Races et classe et malediction'!B3:B604,0),2)+B14/2+IF(I3="",0,LOOKUP(M3,Tableau!AZ51:BA70,Tableau!BA51:BA70)))</f>
        <v/>
      </c>
      <c r="G17" s="21"/>
      <c r="H17" s="6"/>
      <c r="I17" s="51" t="str">
        <f>IF(O21="","","PM Max")</f>
        <v/>
      </c>
      <c r="J17" s="51" t="str">
        <f>IF(O21="","","PM")</f>
        <v/>
      </c>
      <c r="K17" s="6"/>
      <c r="L17" s="30"/>
      <c r="M17" s="31"/>
      <c r="N17" s="17"/>
      <c r="O17" s="25"/>
      <c r="T17" s="26"/>
      <c r="U17" s="17"/>
      <c r="V17" s="25"/>
      <c r="Y17" s="26"/>
      <c r="Z17" s="17"/>
      <c r="AA17" s="22"/>
      <c r="AB17" s="3"/>
      <c r="AC17" s="3"/>
      <c r="AD17" s="4"/>
      <c r="AE17" s="17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5"/>
      <c r="AW17" s="5"/>
      <c r="AX17" s="5"/>
    </row>
    <row r="18" ht="12.75" customHeight="1">
      <c r="A18" s="1"/>
      <c r="B18" s="23"/>
      <c r="C18" s="4"/>
      <c r="D18" s="1"/>
      <c r="E18" s="13"/>
      <c r="F18" s="30"/>
      <c r="G18" s="31"/>
      <c r="H18" s="13"/>
      <c r="I18" s="52" t="str">
        <f>IF(AND(I3="",M3=""),"",IF(O21="PM",OFFSET(AA49,MATCH(OFFSET('Races et classe et malediction'!H2,MATCH(I3,'Races et classe et malediction'!H3:H604,0),9),AA50:AA61,0),3)*M3,IF(O21="Emplacements",IF(OFFSET('Races et classe et malediction'!$H$2,MATCH($I$3,'Races et classe et malediction'!$H$3:$H$604,0),10)="M",1*M3,""),"")))</f>
        <v/>
      </c>
      <c r="J18" s="52" t="str">
        <f>I18</f>
        <v/>
      </c>
      <c r="K18" s="13"/>
      <c r="L18" s="7" t="s">
        <v>40</v>
      </c>
      <c r="M18" s="4"/>
      <c r="N18" s="17"/>
      <c r="O18" s="25"/>
      <c r="T18" s="26"/>
      <c r="U18" s="17"/>
      <c r="V18" s="25"/>
      <c r="Y18" s="26"/>
      <c r="Z18" s="17"/>
      <c r="AA18" s="22"/>
      <c r="AB18" s="3"/>
      <c r="AC18" s="3"/>
      <c r="AD18" s="4"/>
      <c r="AE18" s="17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5"/>
      <c r="AW18" s="5"/>
      <c r="AX18" s="5"/>
    </row>
    <row r="19" ht="12.75" customHeight="1">
      <c r="A19" s="6"/>
      <c r="B19" s="27" t="s">
        <v>41</v>
      </c>
      <c r="C19" s="4"/>
      <c r="D19" s="1"/>
      <c r="E19" s="23"/>
      <c r="F19" s="4"/>
      <c r="G19" s="1"/>
      <c r="H19" s="1"/>
      <c r="I19" s="2"/>
      <c r="J19" s="4"/>
      <c r="K19" s="1"/>
      <c r="L19" s="29"/>
      <c r="M19" s="21"/>
      <c r="N19" s="17"/>
      <c r="O19" s="25"/>
      <c r="T19" s="26"/>
      <c r="U19" s="17"/>
      <c r="V19" s="25"/>
      <c r="Y19" s="26"/>
      <c r="Z19" s="17"/>
      <c r="AA19" s="22"/>
      <c r="AB19" s="3"/>
      <c r="AC19" s="3"/>
      <c r="AD19" s="4"/>
      <c r="AE19" s="17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5"/>
      <c r="AW19" s="5"/>
      <c r="AX19" s="5"/>
    </row>
    <row r="20" ht="12.75" customHeight="1">
      <c r="A20" s="17"/>
      <c r="B20" s="27" t="s">
        <v>19</v>
      </c>
      <c r="C20" s="4"/>
      <c r="D20" s="1"/>
      <c r="E20" s="53" t="s">
        <v>42</v>
      </c>
      <c r="F20" s="54"/>
      <c r="G20" s="4"/>
      <c r="H20" s="1"/>
      <c r="I20" s="55" t="s">
        <v>43</v>
      </c>
      <c r="J20" s="56"/>
      <c r="K20" s="1"/>
      <c r="L20" s="30"/>
      <c r="M20" s="31"/>
      <c r="N20" s="13"/>
      <c r="O20" s="30"/>
      <c r="P20" s="33"/>
      <c r="Q20" s="33"/>
      <c r="R20" s="33"/>
      <c r="S20" s="33"/>
      <c r="T20" s="31"/>
      <c r="U20" s="13"/>
      <c r="V20" s="30"/>
      <c r="W20" s="33"/>
      <c r="X20" s="33"/>
      <c r="Y20" s="31"/>
      <c r="Z20" s="13"/>
      <c r="AA20" s="22"/>
      <c r="AB20" s="3"/>
      <c r="AC20" s="3"/>
      <c r="AD20" s="4"/>
      <c r="AE20" s="13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5"/>
      <c r="AW20" s="5"/>
      <c r="AX20" s="5"/>
    </row>
    <row r="21" ht="12.75" customHeight="1">
      <c r="A21" s="17"/>
      <c r="B21" s="34" t="str">
        <f>IF(C22="","",ROUNDDOWN((C22/2),0)-5)</f>
        <v/>
      </c>
      <c r="C21" s="35" t="s">
        <v>22</v>
      </c>
      <c r="D21" s="1"/>
      <c r="E21" s="23"/>
      <c r="F21" s="4"/>
      <c r="G21" s="1"/>
      <c r="H21" s="1"/>
      <c r="I21" s="2"/>
      <c r="J21" s="4"/>
      <c r="K21" s="1"/>
      <c r="L21" s="23"/>
      <c r="M21" s="4"/>
      <c r="N21" s="32"/>
      <c r="O21" s="57"/>
      <c r="P21" s="4"/>
      <c r="Q21" s="58" t="s">
        <v>44</v>
      </c>
      <c r="R21" s="3"/>
      <c r="S21" s="3"/>
      <c r="T21" s="4"/>
      <c r="U21" s="1"/>
      <c r="V21" s="23"/>
      <c r="W21" s="3"/>
      <c r="X21" s="3"/>
      <c r="Y21" s="4"/>
      <c r="Z21" s="1"/>
      <c r="AA21" s="2"/>
      <c r="AB21" s="3"/>
      <c r="AC21" s="3"/>
      <c r="AD21" s="4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5"/>
      <c r="AW21" s="5"/>
      <c r="AX21" s="5"/>
    </row>
    <row r="22" ht="12.75" customHeight="1">
      <c r="A22" s="17"/>
      <c r="B22" s="17"/>
      <c r="C22" s="37"/>
      <c r="D22" s="6"/>
      <c r="E22" s="7" t="s">
        <v>45</v>
      </c>
      <c r="F22" s="3"/>
      <c r="G22" s="4"/>
      <c r="H22" s="6"/>
      <c r="I22" s="7" t="s">
        <v>46</v>
      </c>
      <c r="J22" s="3"/>
      <c r="K22" s="3"/>
      <c r="L22" s="3"/>
      <c r="M22" s="4"/>
      <c r="N22" s="40"/>
      <c r="O22" s="59" t="str">
        <f>IF(O21="","","Aptitudes additionnelles &amp; Traits")</f>
        <v/>
      </c>
      <c r="P22" s="3"/>
      <c r="Q22" s="3"/>
      <c r="R22" s="3"/>
      <c r="S22" s="3"/>
      <c r="T22" s="4"/>
      <c r="U22" s="6"/>
      <c r="V22" s="7" t="s">
        <v>47</v>
      </c>
      <c r="W22" s="3"/>
      <c r="X22" s="3"/>
      <c r="Y22" s="3"/>
      <c r="Z22" s="3"/>
      <c r="AA22" s="3"/>
      <c r="AB22" s="3"/>
      <c r="AC22" s="3"/>
      <c r="AD22" s="4"/>
      <c r="AE22" s="6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5"/>
      <c r="AW22" s="5"/>
      <c r="AX22" s="5"/>
    </row>
    <row r="23" ht="12.75" customHeight="1">
      <c r="A23" s="17"/>
      <c r="B23" s="17"/>
      <c r="C23" s="35" t="s">
        <v>30</v>
      </c>
      <c r="D23" s="17"/>
      <c r="E23" s="35" t="s">
        <v>48</v>
      </c>
      <c r="F23" s="37" t="str">
        <f>IF(G23="M*2",Tableau!AO4 ,IF(G23="M",Tableau!AO3,Tableau!AO2))</f>
        <v/>
      </c>
      <c r="G23" s="37"/>
      <c r="H23" s="17"/>
      <c r="I23" s="60"/>
      <c r="J23" s="20"/>
      <c r="K23" s="20"/>
      <c r="L23" s="20"/>
      <c r="M23" s="21"/>
      <c r="N23" s="17"/>
      <c r="O23" s="61" t="str">
        <f>IF($O$21="","",IF($M$3="","",LOOKUP($M$3,Tableau!$AZ$29:$BI$48,Tableau!$BA$29:$BA$48)))</f>
        <v/>
      </c>
      <c r="P23" s="4"/>
      <c r="Q23" s="61" t="str">
        <f>IF(OR($O$21="",$M$3=""),"",IF($O$21="PM",LOOKUP($M$3,Tableau!$BJ$51:$BS$70,Tableau!$BK$51:$BK$70),IF($O$21="Emplacements",LOOKUP($M$3,Tableau!$BJ$29:$BS$48,Tableau!$BK$29:$BK$48))))</f>
        <v/>
      </c>
      <c r="R23" s="4"/>
      <c r="S23" s="62" t="str">
        <f t="shared" ref="S23:S31" si="1">Q23</f>
        <v/>
      </c>
      <c r="T23" s="4"/>
      <c r="U23" s="17"/>
      <c r="V23" s="14"/>
      <c r="W23" s="3"/>
      <c r="X23" s="3"/>
      <c r="Y23" s="4"/>
      <c r="Z23" s="14"/>
      <c r="AA23" s="3"/>
      <c r="AB23" s="3"/>
      <c r="AC23" s="3"/>
      <c r="AD23" s="4"/>
      <c r="AE23" s="17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5"/>
      <c r="AW23" s="5"/>
      <c r="AX23" s="5"/>
    </row>
    <row r="24" ht="12.75" customHeight="1">
      <c r="A24" s="13"/>
      <c r="B24" s="13"/>
      <c r="C24" s="43" t="str">
        <f>IF($I$3="","",OFFSET('Races et classe et malediction'!$H$2,MATCH($I$3,'Races et classe et malediction'!$H$3:$H$604,0),4))</f>
        <v/>
      </c>
      <c r="D24" s="13"/>
      <c r="E24" s="63" t="s">
        <v>49</v>
      </c>
      <c r="F24" s="64" t="str">
        <f>IF(G24="M*2",Tableau!AP4 ,IF(G24="M",Tableau!AP3,Tableau!AP2))</f>
        <v/>
      </c>
      <c r="G24" s="64"/>
      <c r="H24" s="17"/>
      <c r="I24" s="25"/>
      <c r="M24" s="26"/>
      <c r="N24" s="17"/>
      <c r="O24" s="61" t="str">
        <f>IF($O$21="","",IF($M$3="","",LOOKUP($M$3,Tableau!$AZ$29:$BI$48,Tableau!$BB$29:$BB$48)))</f>
        <v/>
      </c>
      <c r="P24" s="4"/>
      <c r="Q24" s="61" t="str">
        <f>IF(OR($O$21="",$M$3=""),"",IF($O$21="PM",LOOKUP($M$3,Tableau!$BJ$51:$BS$70,Tableau!$BL$51:$BL$70),IF($O$21="Emplacements",LOOKUP($M$3,Tableau!$BJ$29:$BS$48,Tableau!$BL$29:$BL$48))))</f>
        <v/>
      </c>
      <c r="R24" s="4"/>
      <c r="S24" s="62" t="str">
        <f t="shared" si="1"/>
        <v/>
      </c>
      <c r="T24" s="4"/>
      <c r="U24" s="17"/>
      <c r="V24" s="14"/>
      <c r="W24" s="3"/>
      <c r="X24" s="3"/>
      <c r="Y24" s="4"/>
      <c r="Z24" s="14"/>
      <c r="AA24" s="3"/>
      <c r="AB24" s="3"/>
      <c r="AC24" s="3"/>
      <c r="AD24" s="4"/>
      <c r="AE24" s="17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5"/>
      <c r="AW24" s="5"/>
      <c r="AX24" s="5"/>
    </row>
    <row r="25" ht="12.75" customHeight="1">
      <c r="A25" s="1"/>
      <c r="B25" s="23"/>
      <c r="C25" s="4"/>
      <c r="D25" s="1"/>
      <c r="E25" s="35" t="s">
        <v>50</v>
      </c>
      <c r="F25" s="37" t="str">
        <f>IF(G25="M*2",Tableau!AN4 ,IF(G25="M",Tableau!AN3,Tableau!AN2))</f>
        <v/>
      </c>
      <c r="G25" s="37"/>
      <c r="H25" s="17"/>
      <c r="I25" s="25"/>
      <c r="M25" s="26"/>
      <c r="N25" s="17"/>
      <c r="O25" s="61" t="str">
        <f>IF($O$21="","",IF($M$3="","",LOOKUP($M$3,Tableau!$AZ$29:$BI$48,Tableau!$BC$29:$BC$48)))</f>
        <v/>
      </c>
      <c r="P25" s="4"/>
      <c r="Q25" s="61" t="str">
        <f>IF(OR($O$21="",$M$3=""),"",IF($O$21="PM",LOOKUP($M$3,Tableau!$BJ$51:$BS$70,Tableau!$BM$51:$BM$70),IF($O$21="Emplacements",LOOKUP($M$3,Tableau!$BJ$29:$BS$48,Tableau!$BM$29:$BM$48))))</f>
        <v/>
      </c>
      <c r="R25" s="4"/>
      <c r="S25" s="62" t="str">
        <f t="shared" si="1"/>
        <v/>
      </c>
      <c r="T25" s="4"/>
      <c r="U25" s="17"/>
      <c r="V25" s="14"/>
      <c r="W25" s="3"/>
      <c r="X25" s="3"/>
      <c r="Y25" s="4"/>
      <c r="Z25" s="14"/>
      <c r="AA25" s="3"/>
      <c r="AB25" s="3"/>
      <c r="AC25" s="3"/>
      <c r="AD25" s="4"/>
      <c r="AE25" s="17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5"/>
      <c r="AW25" s="5"/>
      <c r="AX25" s="5"/>
    </row>
    <row r="26" ht="12.75" customHeight="1">
      <c r="A26" s="6"/>
      <c r="B26" s="59" t="s">
        <v>51</v>
      </c>
      <c r="C26" s="4"/>
      <c r="D26" s="6"/>
      <c r="E26" s="35" t="s">
        <v>52</v>
      </c>
      <c r="F26" s="37" t="str">
        <f>IF(G26="M*2",Tableau!AO4 ,IF(G26="M",Tableau!AO3,Tableau!AO2))</f>
        <v/>
      </c>
      <c r="G26" s="37"/>
      <c r="H26" s="17"/>
      <c r="I26" s="25"/>
      <c r="M26" s="26"/>
      <c r="N26" s="17"/>
      <c r="O26" s="61" t="str">
        <f>IF($O$21="","",IF($M$3="","",LOOKUP($M$3,Tableau!$AZ$29:$BI$48,Tableau!$BD$29:$BD$48)))</f>
        <v/>
      </c>
      <c r="P26" s="4"/>
      <c r="Q26" s="61" t="str">
        <f>IF(OR($O$21="",$M$3=""),"",IF($O$21="PM",LOOKUP($M$3,Tableau!$BJ$51:$BS$70,Tableau!$BN$51:$BN$70),IF($O$21="Emplacements",LOOKUP($M$3,Tableau!$BJ$29:$BS$48,Tableau!$BN$29:$BN$48))))</f>
        <v/>
      </c>
      <c r="R26" s="4"/>
      <c r="S26" s="62" t="str">
        <f t="shared" si="1"/>
        <v/>
      </c>
      <c r="T26" s="4"/>
      <c r="U26" s="17"/>
      <c r="V26" s="14"/>
      <c r="W26" s="3"/>
      <c r="X26" s="3"/>
      <c r="Y26" s="4"/>
      <c r="Z26" s="14"/>
      <c r="AA26" s="3"/>
      <c r="AB26" s="3"/>
      <c r="AC26" s="3"/>
      <c r="AD26" s="4"/>
      <c r="AE26" s="17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5"/>
      <c r="AW26" s="5"/>
      <c r="AX26" s="5"/>
    </row>
    <row r="27" ht="12.75" customHeight="1">
      <c r="A27" s="17"/>
      <c r="B27" s="59" t="s">
        <v>19</v>
      </c>
      <c r="C27" s="4"/>
      <c r="D27" s="17"/>
      <c r="E27" s="63" t="s">
        <v>53</v>
      </c>
      <c r="F27" s="64" t="str">
        <f>IF(G27="M*2",Tableau!AQ4 ,IF(G27="M",Tableau!AQ3,Tableau!AQ2))</f>
        <v/>
      </c>
      <c r="G27" s="64"/>
      <c r="H27" s="17"/>
      <c r="I27" s="25"/>
      <c r="M27" s="26"/>
      <c r="N27" s="17"/>
      <c r="O27" s="61" t="str">
        <f>IF($O$21="","",IF($M$3="","",LOOKUP($M$3,Tableau!$AZ$29:$BI$48,Tableau!$BE$29:$BE$48)))</f>
        <v/>
      </c>
      <c r="P27" s="4"/>
      <c r="Q27" s="61" t="str">
        <f>IF(OR($O$21="",$M$3=""),"",IF($O$21="PM",LOOKUP($M$3,Tableau!$BJ$51:$BS$70,Tableau!$BO$51:$BO$70),IF($O$21="Emplacements",LOOKUP($M$3,Tableau!$BJ$29:$BS$48,Tableau!$BO$29:$BO$48))))</f>
        <v/>
      </c>
      <c r="R27" s="4"/>
      <c r="S27" s="62" t="str">
        <f t="shared" si="1"/>
        <v/>
      </c>
      <c r="T27" s="4"/>
      <c r="U27" s="17"/>
      <c r="V27" s="14"/>
      <c r="W27" s="3"/>
      <c r="X27" s="3"/>
      <c r="Y27" s="4"/>
      <c r="Z27" s="14"/>
      <c r="AA27" s="3"/>
      <c r="AB27" s="3"/>
      <c r="AC27" s="3"/>
      <c r="AD27" s="4"/>
      <c r="AE27" s="17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5"/>
      <c r="AW27" s="5"/>
      <c r="AX27" s="5"/>
    </row>
    <row r="28" ht="12.75" customHeight="1">
      <c r="A28" s="17"/>
      <c r="B28" s="65" t="str">
        <f>IF(C29="","",ROUNDDOWN((C29/2),0)-5)</f>
        <v/>
      </c>
      <c r="C28" s="66" t="s">
        <v>22</v>
      </c>
      <c r="D28" s="17"/>
      <c r="E28" s="35" t="s">
        <v>54</v>
      </c>
      <c r="F28" s="37" t="str">
        <f>IF(G28="M*2",Tableau!AO4 ,IF(G28="M",Tableau!AO3,Tableau!AO2))</f>
        <v/>
      </c>
      <c r="G28" s="37"/>
      <c r="H28" s="17"/>
      <c r="I28" s="25"/>
      <c r="M28" s="26"/>
      <c r="N28" s="17"/>
      <c r="O28" s="61" t="str">
        <f>IF($O$21="","",IF($M$3="","",LOOKUP($M$3,Tableau!$AZ$29:$BI$48,Tableau!$BF$29:$BF$48)))</f>
        <v/>
      </c>
      <c r="P28" s="4"/>
      <c r="Q28" s="61" t="str">
        <f>IF(OR($O$21="",$M$3=""),"",IF($O$21="PM",LOOKUP($M$3,Tableau!$BJ$51:$BS$70,Tableau!$BP$51:$BP$70),IF($O$21="Emplacements",LOOKUP($M$3,Tableau!$BJ$29:$BS$48,Tableau!$BP$29:$BP$48))))</f>
        <v/>
      </c>
      <c r="R28" s="4"/>
      <c r="S28" s="62" t="str">
        <f t="shared" si="1"/>
        <v/>
      </c>
      <c r="T28" s="4"/>
      <c r="U28" s="17"/>
      <c r="V28" s="14"/>
      <c r="W28" s="3"/>
      <c r="X28" s="3"/>
      <c r="Y28" s="4"/>
      <c r="Z28" s="14"/>
      <c r="AA28" s="3"/>
      <c r="AB28" s="3"/>
      <c r="AC28" s="3"/>
      <c r="AD28" s="4"/>
      <c r="AE28" s="17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5"/>
      <c r="AW28" s="5"/>
      <c r="AX28" s="5"/>
    </row>
    <row r="29" ht="12.75" customHeight="1">
      <c r="A29" s="17"/>
      <c r="B29" s="17"/>
      <c r="C29" s="64"/>
      <c r="D29" s="17"/>
      <c r="E29" s="63" t="s">
        <v>55</v>
      </c>
      <c r="F29" s="64" t="str">
        <f>IF(G29="M*2",Tableau!AP4 ,IF(G29="M",Tableau!AP3,Tableau!AP2))</f>
        <v/>
      </c>
      <c r="G29" s="64"/>
      <c r="H29" s="17"/>
      <c r="I29" s="25"/>
      <c r="M29" s="26"/>
      <c r="N29" s="17"/>
      <c r="O29" s="61" t="str">
        <f>IF($O$21="","",IF($M$3="","",LOOKUP($M$3,Tableau!$AZ$29:$BI$48,Tableau!$BG$29:$BG$48)))</f>
        <v/>
      </c>
      <c r="P29" s="4"/>
      <c r="Q29" s="61" t="str">
        <f>IF(OR($O$21="",$M$3=""),"",IF($O$21="PM",LOOKUP($M$3,Tableau!$BJ$51:$BS$70,Tableau!$BQ$51:$BQ$70),IF($O$21="Emplacements",LOOKUP($M$3,Tableau!$BJ$29:$BS$48,Tableau!$BQ$29:$BQ$48))))</f>
        <v/>
      </c>
      <c r="R29" s="4"/>
      <c r="S29" s="62" t="str">
        <f t="shared" si="1"/>
        <v/>
      </c>
      <c r="T29" s="4"/>
      <c r="U29" s="17"/>
      <c r="V29" s="14"/>
      <c r="W29" s="3"/>
      <c r="X29" s="3"/>
      <c r="Y29" s="4"/>
      <c r="Z29" s="14"/>
      <c r="AA29" s="3"/>
      <c r="AB29" s="3"/>
      <c r="AC29" s="3"/>
      <c r="AD29" s="4"/>
      <c r="AE29" s="17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5"/>
      <c r="AW29" s="5"/>
      <c r="AX29" s="5"/>
    </row>
    <row r="30" ht="12.75" customHeight="1">
      <c r="A30" s="17"/>
      <c r="B30" s="17"/>
      <c r="C30" s="63" t="s">
        <v>30</v>
      </c>
      <c r="D30" s="17"/>
      <c r="E30" s="53" t="s">
        <v>56</v>
      </c>
      <c r="F30" s="67" t="str">
        <f>IF(G30="M*2",Tableau!AR4,IF(G30="M",Tableau!AR3,Tableau!AR2))</f>
        <v/>
      </c>
      <c r="G30" s="67"/>
      <c r="H30" s="17"/>
      <c r="I30" s="25"/>
      <c r="M30" s="26"/>
      <c r="N30" s="17"/>
      <c r="O30" s="61" t="str">
        <f>IF($O$21="","",IF($M$3="","",LOOKUP($M$3,Tableau!$AZ$29:$BI$48,Tableau!$BH$29:$BH$48)))</f>
        <v/>
      </c>
      <c r="P30" s="4"/>
      <c r="Q30" s="61" t="str">
        <f>IF(OR($O$21="",$M$3=""),"",IF($O$21="PM",LOOKUP($M$3,Tableau!$BJ$51:$BS$70,Tableau!$BR$51:$BR$70),IF($O$21="Emplacements",LOOKUP($M$3,Tableau!$BJ$29:$BS$48,Tableau!$BR$29:$BR$48))))</f>
        <v/>
      </c>
      <c r="R30" s="4"/>
      <c r="S30" s="62" t="str">
        <f t="shared" si="1"/>
        <v/>
      </c>
      <c r="T30" s="4"/>
      <c r="U30" s="17"/>
      <c r="V30" s="14"/>
      <c r="W30" s="3"/>
      <c r="X30" s="3"/>
      <c r="Y30" s="4"/>
      <c r="Z30" s="14"/>
      <c r="AA30" s="3"/>
      <c r="AB30" s="3"/>
      <c r="AC30" s="3"/>
      <c r="AD30" s="4"/>
      <c r="AE30" s="17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ht="12.75" customHeight="1">
      <c r="A31" s="13"/>
      <c r="B31" s="13"/>
      <c r="C31" s="68" t="str">
        <f>IF($I$3="","",OFFSET('Races et classe et malediction'!$H$2,MATCH($I$3,'Races et classe et malediction'!$H$3:$H$604,0),5))</f>
        <v/>
      </c>
      <c r="D31" s="13"/>
      <c r="E31" s="63" t="s">
        <v>57</v>
      </c>
      <c r="F31" s="64" t="str">
        <f>IF(G31="M*2",Tableau!$AP$4 ,IF(G31="M",Tableau!$AP$3,Tableau!$AP$2))</f>
        <v/>
      </c>
      <c r="G31" s="64"/>
      <c r="H31" s="17"/>
      <c r="I31" s="25"/>
      <c r="M31" s="26"/>
      <c r="N31" s="13"/>
      <c r="O31" s="61" t="str">
        <f>IF($O$21="","",IF($M$3="","",LOOKUP($M$3,Tableau!$AZ$29:$BI$48,Tableau!$BI$29:$BI$48)))</f>
        <v/>
      </c>
      <c r="P31" s="4"/>
      <c r="Q31" s="61" t="str">
        <f>IF(OR($O$21="",$M$3=""),"",IF($O$21="PM",LOOKUP($M$3,Tableau!$BJ$51:$BS$70,Tableau!$BS$51:$BS$70),IF($O$21="Emplacements",LOOKUP($M$3,Tableau!$BJ$29:$BS$48,Tableau!$BS$29:$BS$48))))</f>
        <v/>
      </c>
      <c r="R31" s="4"/>
      <c r="S31" s="62" t="str">
        <f t="shared" si="1"/>
        <v/>
      </c>
      <c r="T31" s="4"/>
      <c r="U31" s="13"/>
      <c r="V31" s="14"/>
      <c r="W31" s="3"/>
      <c r="X31" s="3"/>
      <c r="Y31" s="4"/>
      <c r="Z31" s="14"/>
      <c r="AA31" s="3"/>
      <c r="AB31" s="3"/>
      <c r="AC31" s="3"/>
      <c r="AD31" s="4"/>
      <c r="AE31" s="17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ht="12.75" customHeight="1">
      <c r="A32" s="1"/>
      <c r="B32" s="23"/>
      <c r="C32" s="4"/>
      <c r="D32" s="1"/>
      <c r="E32" s="63" t="s">
        <v>58</v>
      </c>
      <c r="F32" s="64" t="str">
        <f>IF(G32="M*2",Tableau!$AP$4 ,IF(G32="M",Tableau!$AP$3,Tableau!$AP$2))</f>
        <v/>
      </c>
      <c r="G32" s="64"/>
      <c r="H32" s="17"/>
      <c r="I32" s="25"/>
      <c r="M32" s="26"/>
      <c r="N32" s="32"/>
      <c r="O32" s="45"/>
      <c r="P32" s="3"/>
      <c r="Q32" s="3"/>
      <c r="R32" s="3"/>
      <c r="S32" s="3"/>
      <c r="T32" s="4"/>
      <c r="U32" s="1"/>
      <c r="V32" s="14"/>
      <c r="W32" s="3"/>
      <c r="X32" s="3"/>
      <c r="Y32" s="4"/>
      <c r="Z32" s="14"/>
      <c r="AA32" s="3"/>
      <c r="AB32" s="3"/>
      <c r="AC32" s="3"/>
      <c r="AD32" s="4"/>
      <c r="AE32" s="17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ht="12.75" customHeight="1">
      <c r="A33" s="6"/>
      <c r="B33" s="59" t="s">
        <v>59</v>
      </c>
      <c r="C33" s="4"/>
      <c r="D33" s="6"/>
      <c r="E33" s="63" t="s">
        <v>60</v>
      </c>
      <c r="F33" s="64" t="str">
        <f>IF(G33="M*2",Tableau!$AP$4 ,IF(G33="M",Tableau!$AP$3,Tableau!$AP$2))</f>
        <v/>
      </c>
      <c r="G33" s="64"/>
      <c r="H33" s="13"/>
      <c r="I33" s="30"/>
      <c r="J33" s="33"/>
      <c r="K33" s="33"/>
      <c r="L33" s="33"/>
      <c r="M33" s="31"/>
      <c r="N33" s="32"/>
      <c r="O33" s="59" t="s">
        <v>61</v>
      </c>
      <c r="P33" s="3"/>
      <c r="Q33" s="3"/>
      <c r="R33" s="3"/>
      <c r="S33" s="3"/>
      <c r="T33" s="4"/>
      <c r="U33" s="1"/>
      <c r="V33" s="14"/>
      <c r="W33" s="3"/>
      <c r="X33" s="3"/>
      <c r="Y33" s="4"/>
      <c r="Z33" s="14"/>
      <c r="AA33" s="3"/>
      <c r="AB33" s="3"/>
      <c r="AC33" s="3"/>
      <c r="AD33" s="4"/>
      <c r="AE33" s="13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ht="12.75" customHeight="1">
      <c r="A34" s="17"/>
      <c r="B34" s="59" t="s">
        <v>19</v>
      </c>
      <c r="C34" s="4"/>
      <c r="D34" s="17"/>
      <c r="E34" s="63" t="s">
        <v>62</v>
      </c>
      <c r="F34" s="64" t="str">
        <f>IF(G34="M*2",Tableau!AQ4 ,IF(G34="M",Tableau!AQ3,Tableau!AQ2))</f>
        <v/>
      </c>
      <c r="G34" s="64"/>
      <c r="H34" s="1"/>
      <c r="I34" s="23"/>
      <c r="J34" s="3"/>
      <c r="K34" s="3"/>
      <c r="L34" s="3"/>
      <c r="M34" s="4"/>
      <c r="N34" s="32"/>
      <c r="O34" s="59"/>
      <c r="P34" s="3"/>
      <c r="Q34" s="3"/>
      <c r="R34" s="3"/>
      <c r="S34" s="3"/>
      <c r="T34" s="4"/>
      <c r="U34" s="1"/>
      <c r="V34" s="23"/>
      <c r="W34" s="3"/>
      <c r="X34" s="3"/>
      <c r="Y34" s="4"/>
      <c r="Z34" s="1"/>
      <c r="AA34" s="2"/>
      <c r="AB34" s="3"/>
      <c r="AC34" s="3"/>
      <c r="AD34" s="4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ht="12.75" customHeight="1">
      <c r="A35" s="17"/>
      <c r="B35" s="49" t="str">
        <f>IF(C36="","",ROUNDDOWN((C36/2),0)-5)</f>
        <v/>
      </c>
      <c r="C35" s="63" t="s">
        <v>22</v>
      </c>
      <c r="D35" s="17"/>
      <c r="E35" s="63" t="s">
        <v>63</v>
      </c>
      <c r="F35" s="64" t="str">
        <f>IF(G35="M*2",Tableau!AQ4 ,IF(G35="M",Tableau!AQ3,Tableau!AQ2))</f>
        <v/>
      </c>
      <c r="G35" s="64"/>
      <c r="H35" s="6"/>
      <c r="I35" s="69" t="s">
        <v>64</v>
      </c>
      <c r="J35" s="3"/>
      <c r="K35" s="3"/>
      <c r="L35" s="3"/>
      <c r="M35" s="4"/>
      <c r="N35" s="40"/>
      <c r="O35" s="59"/>
      <c r="P35" s="3"/>
      <c r="Q35" s="3"/>
      <c r="R35" s="3"/>
      <c r="S35" s="3"/>
      <c r="T35" s="4"/>
      <c r="U35" s="1"/>
      <c r="V35" s="59" t="s">
        <v>65</v>
      </c>
      <c r="W35" s="3"/>
      <c r="X35" s="3"/>
      <c r="Y35" s="4"/>
      <c r="Z35" s="6"/>
      <c r="AA35" s="69" t="s">
        <v>66</v>
      </c>
      <c r="AB35" s="3"/>
      <c r="AC35" s="3"/>
      <c r="AD35" s="4"/>
      <c r="AE35" s="6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ht="12.75" customHeight="1">
      <c r="A36" s="17"/>
      <c r="B36" s="17"/>
      <c r="C36" s="64"/>
      <c r="D36" s="17"/>
      <c r="E36" s="53" t="s">
        <v>67</v>
      </c>
      <c r="F36" s="67" t="str">
        <f>IF(G36="M*2",Tableau!AR4,IF(G36="M",Tableau!AR3,Tableau!AR2))</f>
        <v/>
      </c>
      <c r="G36" s="67"/>
      <c r="H36" s="17"/>
      <c r="I36" s="18" t="s">
        <v>68</v>
      </c>
      <c r="J36" s="15" t="s">
        <v>69</v>
      </c>
      <c r="K36" s="3"/>
      <c r="L36" s="3"/>
      <c r="M36" s="4"/>
      <c r="N36" s="17"/>
      <c r="O36" s="59"/>
      <c r="P36" s="3"/>
      <c r="Q36" s="3"/>
      <c r="R36" s="3"/>
      <c r="S36" s="3"/>
      <c r="T36" s="4"/>
      <c r="U36" s="1"/>
      <c r="V36" s="61"/>
      <c r="W36" s="3"/>
      <c r="X36" s="3"/>
      <c r="Y36" s="4"/>
      <c r="Z36" s="17"/>
      <c r="AA36" s="70" t="s">
        <v>17</v>
      </c>
      <c r="AB36" s="20"/>
      <c r="AC36" s="21"/>
      <c r="AD36" s="71" t="str">
        <f>IF(OR(B7="",F5=""),"",8+B7+F5)</f>
        <v/>
      </c>
      <c r="AE36" s="17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ht="12.75" customHeight="1">
      <c r="A37" s="17"/>
      <c r="B37" s="17"/>
      <c r="C37" s="68" t="s">
        <v>30</v>
      </c>
      <c r="D37" s="17"/>
      <c r="E37" s="63" t="s">
        <v>70</v>
      </c>
      <c r="F37" s="64" t="str">
        <f>IF(G37="M*2",Tableau!AP4 ,IF(G37="M",Tableau!AP3,Tableau!AP2))</f>
        <v/>
      </c>
      <c r="G37" s="64"/>
      <c r="H37" s="17"/>
      <c r="I37" s="18"/>
      <c r="J37" s="14" t="str">
        <f>IF(I37="","",CONCATENATE(OFFSET(Arme!$B$1,MATCH(I37,Arme!$B$2:$B$1000,0),1)," ",OFFSET(Arme!$B$1,MATCH(I37,Arme!$B$2:$B$1000,0),2)))</f>
        <v/>
      </c>
      <c r="K37" s="3"/>
      <c r="L37" s="3"/>
      <c r="M37" s="4"/>
      <c r="N37" s="17"/>
      <c r="O37" s="59"/>
      <c r="P37" s="3"/>
      <c r="Q37" s="3"/>
      <c r="R37" s="3"/>
      <c r="S37" s="3"/>
      <c r="T37" s="4"/>
      <c r="U37" s="1"/>
      <c r="V37" s="61"/>
      <c r="W37" s="3"/>
      <c r="X37" s="3"/>
      <c r="Y37" s="4"/>
      <c r="Z37" s="17"/>
      <c r="AA37" s="30"/>
      <c r="AB37" s="33"/>
      <c r="AC37" s="31"/>
      <c r="AD37" s="13"/>
      <c r="AE37" s="17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ht="12.75" customHeight="1">
      <c r="A38" s="13"/>
      <c r="B38" s="13"/>
      <c r="C38" s="68" t="str">
        <f>IF($I$3="","",OFFSET('Races et classe et malediction'!$H$2,MATCH($I$3,'Races et classe et malediction'!$H$3:$H$604,0),6))</f>
        <v/>
      </c>
      <c r="D38" s="13"/>
      <c r="E38" s="53" t="s">
        <v>71</v>
      </c>
      <c r="F38" s="72" t="str">
        <f>IF(G38="M*2",Tableau!AR4,IF(G38="M",Tableau!AR3,Tableau!AR2))</f>
        <v/>
      </c>
      <c r="G38" s="67"/>
      <c r="H38" s="17"/>
      <c r="I38" s="18"/>
      <c r="J38" s="14" t="str">
        <f>IF(I38="","",CONCATENATE(OFFSET(Arme!$B$1,MATCH(I38,Arme!$B$2:$B$1000,0),1)," ",OFFSET(Arme!$B$1,MATCH(I38,Arme!$B$2:$B$1000,0),2)))</f>
        <v/>
      </c>
      <c r="K38" s="3"/>
      <c r="L38" s="3"/>
      <c r="M38" s="4"/>
      <c r="N38" s="17"/>
      <c r="O38" s="59"/>
      <c r="P38" s="3"/>
      <c r="Q38" s="3"/>
      <c r="R38" s="3"/>
      <c r="S38" s="3"/>
      <c r="T38" s="4"/>
      <c r="U38" s="1"/>
      <c r="V38" s="61"/>
      <c r="W38" s="3"/>
      <c r="X38" s="3"/>
      <c r="Y38" s="4"/>
      <c r="Z38" s="17"/>
      <c r="AA38" s="70" t="s">
        <v>72</v>
      </c>
      <c r="AB38" s="20"/>
      <c r="AC38" s="21"/>
      <c r="AD38" s="71" t="str">
        <f>IF(OR(B14="",F5=""),"",8+B14+F5)</f>
        <v/>
      </c>
      <c r="AE38" s="17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ht="12.75" customHeight="1">
      <c r="A39" s="1"/>
      <c r="B39" s="23"/>
      <c r="C39" s="4"/>
      <c r="D39" s="1"/>
      <c r="E39" s="53" t="s">
        <v>73</v>
      </c>
      <c r="F39" s="72" t="str">
        <f>IF(G39="M*2",Tableau!AR4,IF(G39="M",Tableau!AR3,Tableau!AR2))</f>
        <v/>
      </c>
      <c r="G39" s="67"/>
      <c r="H39" s="17"/>
      <c r="I39" s="18"/>
      <c r="J39" s="14" t="str">
        <f>IF(I39="","",CONCATENATE(OFFSET(Arme!$B$1,MATCH(I39,Arme!$B$2:$B$1000,0),1)," ",OFFSET(Arme!$B$1,MATCH(I39,Arme!$B$2:$B$1000,0),2)))</f>
        <v/>
      </c>
      <c r="K39" s="3"/>
      <c r="L39" s="3"/>
      <c r="M39" s="4"/>
      <c r="N39" s="17"/>
      <c r="O39" s="59"/>
      <c r="P39" s="3"/>
      <c r="Q39" s="3"/>
      <c r="R39" s="3"/>
      <c r="S39" s="3"/>
      <c r="T39" s="4"/>
      <c r="U39" s="1"/>
      <c r="V39" s="61"/>
      <c r="W39" s="3"/>
      <c r="X39" s="3"/>
      <c r="Y39" s="4"/>
      <c r="Z39" s="17"/>
      <c r="AA39" s="30"/>
      <c r="AB39" s="33"/>
      <c r="AC39" s="31"/>
      <c r="AD39" s="13"/>
      <c r="AE39" s="17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ht="12.75" customHeight="1">
      <c r="A40" s="6"/>
      <c r="B40" s="73" t="s">
        <v>74</v>
      </c>
      <c r="C40" s="4"/>
      <c r="D40" s="1"/>
      <c r="E40" s="63" t="s">
        <v>75</v>
      </c>
      <c r="F40" s="68" t="str">
        <f>IF(G40="M*2",Tableau!AQ4 ,IF(G40="M",Tableau!AQ3,Tableau!AQ2))</f>
        <v/>
      </c>
      <c r="G40" s="64"/>
      <c r="H40" s="13"/>
      <c r="I40" s="18"/>
      <c r="J40" s="14" t="str">
        <f>IF(I40="","",CONCATENATE(OFFSET(Arme!$B$1,MATCH(I40,Arme!$B$2:$B$1000,0),1)," ",OFFSET(Arme!$B$1,MATCH(I40,Arme!$B$2:$B$1000,0),2)))</f>
        <v/>
      </c>
      <c r="K40" s="3"/>
      <c r="L40" s="3"/>
      <c r="M40" s="4"/>
      <c r="N40" s="17"/>
      <c r="O40" s="59"/>
      <c r="P40" s="3"/>
      <c r="Q40" s="3"/>
      <c r="R40" s="3"/>
      <c r="S40" s="3"/>
      <c r="T40" s="4"/>
      <c r="U40" s="1"/>
      <c r="V40" s="61"/>
      <c r="W40" s="3"/>
      <c r="X40" s="3"/>
      <c r="Y40" s="4"/>
      <c r="Z40" s="17"/>
      <c r="AA40" s="70" t="s">
        <v>41</v>
      </c>
      <c r="AB40" s="20"/>
      <c r="AC40" s="21"/>
      <c r="AD40" s="71" t="str">
        <f>IF(OR(B21="",F5=""),"",8+B21+F5)</f>
        <v/>
      </c>
      <c r="AE40" s="17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ht="12.75" customHeight="1">
      <c r="A41" s="17"/>
      <c r="B41" s="73" t="s">
        <v>19</v>
      </c>
      <c r="C41" s="4"/>
      <c r="D41" s="1"/>
      <c r="E41" s="23"/>
      <c r="F41" s="4"/>
      <c r="G41" s="1"/>
      <c r="H41" s="1"/>
      <c r="I41" s="18"/>
      <c r="J41" s="14" t="str">
        <f>IF(I41="","",CONCATENATE(OFFSET(Arme!$B$1,MATCH(I41,Arme!$B$2:$B$1000,0),1)," ",OFFSET(Arme!$B$1,MATCH(I41,Arme!$B$2:$B$1000,0),2)))</f>
        <v/>
      </c>
      <c r="K41" s="3"/>
      <c r="L41" s="3"/>
      <c r="M41" s="4"/>
      <c r="N41" s="17"/>
      <c r="O41" s="59"/>
      <c r="P41" s="3"/>
      <c r="Q41" s="3"/>
      <c r="R41" s="3"/>
      <c r="S41" s="3"/>
      <c r="T41" s="4"/>
      <c r="U41" s="1"/>
      <c r="V41" s="61"/>
      <c r="W41" s="3"/>
      <c r="X41" s="3"/>
      <c r="Y41" s="4"/>
      <c r="Z41" s="17"/>
      <c r="AA41" s="30"/>
      <c r="AB41" s="33"/>
      <c r="AC41" s="31"/>
      <c r="AD41" s="13"/>
      <c r="AE41" s="17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ht="12.75" customHeight="1">
      <c r="A42" s="17"/>
      <c r="B42" s="74" t="str">
        <f>IF(C43="","",ROUNDDOWN((C43/2),0)-5)</f>
        <v/>
      </c>
      <c r="C42" s="53" t="s">
        <v>22</v>
      </c>
      <c r="D42" s="6"/>
      <c r="E42" s="75" t="s">
        <v>76</v>
      </c>
      <c r="F42" s="3"/>
      <c r="G42" s="4"/>
      <c r="H42" s="6"/>
      <c r="I42" s="18"/>
      <c r="J42" s="14" t="str">
        <f>IF(I42="","",CONCATENATE(OFFSET(Arme!$B$1,MATCH(I42,Arme!$B$2:$B$1000,0),1)," ",OFFSET(Arme!$B$1,MATCH(I42,Arme!$B$2:$B$1000,0),2)))</f>
        <v/>
      </c>
      <c r="K42" s="3"/>
      <c r="L42" s="3"/>
      <c r="M42" s="4"/>
      <c r="N42" s="17"/>
      <c r="O42" s="61"/>
      <c r="P42" s="3"/>
      <c r="Q42" s="3"/>
      <c r="R42" s="3"/>
      <c r="S42" s="3"/>
      <c r="T42" s="4"/>
      <c r="U42" s="1"/>
      <c r="V42" s="61"/>
      <c r="W42" s="3"/>
      <c r="X42" s="3"/>
      <c r="Y42" s="4"/>
      <c r="Z42" s="17"/>
      <c r="AA42" s="76" t="s">
        <v>51</v>
      </c>
      <c r="AB42" s="20"/>
      <c r="AC42" s="21"/>
      <c r="AD42" s="65" t="str">
        <f>IF(OR(B28="",C29=""),"",8+B28+F5)</f>
        <v/>
      </c>
      <c r="AE42" s="17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ht="12.75" customHeight="1">
      <c r="A43" s="17"/>
      <c r="B43" s="17"/>
      <c r="C43" s="67"/>
      <c r="D43" s="17"/>
      <c r="E43" s="77" t="s">
        <v>77</v>
      </c>
      <c r="F43" s="78"/>
      <c r="G43" s="4"/>
      <c r="H43" s="17"/>
      <c r="I43" s="18"/>
      <c r="J43" s="14" t="str">
        <f>IF(I43="","",CONCATENATE(OFFSET(Arme!$B$1,MATCH(I43,Arme!$B$2:$B$1000,0),1)," ",OFFSET(Arme!$B$1,MATCH(I43,Arme!$B$2:$B$1000,0),2)))</f>
        <v/>
      </c>
      <c r="K43" s="3"/>
      <c r="L43" s="3"/>
      <c r="M43" s="4"/>
      <c r="N43" s="17"/>
      <c r="O43" s="61"/>
      <c r="P43" s="3"/>
      <c r="Q43" s="3"/>
      <c r="R43" s="3"/>
      <c r="S43" s="3"/>
      <c r="T43" s="4"/>
      <c r="U43" s="1"/>
      <c r="V43" s="61"/>
      <c r="W43" s="3"/>
      <c r="X43" s="3"/>
      <c r="Y43" s="4"/>
      <c r="Z43" s="17"/>
      <c r="AA43" s="30"/>
      <c r="AB43" s="33"/>
      <c r="AC43" s="31"/>
      <c r="AD43" s="13"/>
      <c r="AE43" s="17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ht="12.75" customHeight="1">
      <c r="A44" s="17"/>
      <c r="B44" s="17"/>
      <c r="C44" s="53" t="s">
        <v>30</v>
      </c>
      <c r="D44" s="17"/>
      <c r="E44" s="77" t="s">
        <v>78</v>
      </c>
      <c r="F44" s="78"/>
      <c r="G44" s="4"/>
      <c r="H44" s="17"/>
      <c r="I44" s="18"/>
      <c r="J44" s="14" t="str">
        <f>IF(I44="","",CONCATENATE(OFFSET(Arme!$B$1,MATCH(I44,Arme!$B$2:$B$1000,0),1)," ",OFFSET(Arme!$B$1,MATCH(I44,Arme!$B$2:$B$1000,0),2)))</f>
        <v/>
      </c>
      <c r="K44" s="3"/>
      <c r="L44" s="3"/>
      <c r="M44" s="4"/>
      <c r="N44" s="17"/>
      <c r="O44" s="61"/>
      <c r="P44" s="3"/>
      <c r="Q44" s="3"/>
      <c r="R44" s="3"/>
      <c r="S44" s="3"/>
      <c r="T44" s="4"/>
      <c r="U44" s="1"/>
      <c r="V44" s="61"/>
      <c r="W44" s="3"/>
      <c r="X44" s="3"/>
      <c r="Y44" s="4"/>
      <c r="Z44" s="17"/>
      <c r="AA44" s="76" t="s">
        <v>59</v>
      </c>
      <c r="AB44" s="20"/>
      <c r="AC44" s="21"/>
      <c r="AD44" s="65" t="str">
        <f>IF(OR(B35="",F5=""),"",8+B35+F5)</f>
        <v/>
      </c>
      <c r="AE44" s="17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ht="12.75" customHeight="1">
      <c r="A45" s="13"/>
      <c r="B45" s="13"/>
      <c r="C45" s="72" t="str">
        <f>IF($I$3="","",OFFSET('Races et classe et malediction'!$H$2,MATCH($I$3,'Races et classe et malediction'!$H$3:$H$604,0),7))</f>
        <v/>
      </c>
      <c r="D45" s="13"/>
      <c r="E45" s="77" t="s">
        <v>79</v>
      </c>
      <c r="F45" s="78"/>
      <c r="G45" s="4"/>
      <c r="H45" s="13"/>
      <c r="I45" s="18"/>
      <c r="J45" s="14" t="str">
        <f>IF(I45="","",CONCATENATE(OFFSET(Arme!$B$1,MATCH(I45,Arme!$B$2:$B$1000,0),1)," ",OFFSET(Arme!$B$1,MATCH(I45,Arme!$B$2:$B$1000,0),2)))</f>
        <v/>
      </c>
      <c r="K45" s="3"/>
      <c r="L45" s="3"/>
      <c r="M45" s="4"/>
      <c r="N45" s="13"/>
      <c r="O45" s="79"/>
      <c r="P45" s="3"/>
      <c r="Q45" s="3"/>
      <c r="R45" s="3"/>
      <c r="S45" s="3"/>
      <c r="T45" s="4"/>
      <c r="U45" s="1"/>
      <c r="V45" s="61"/>
      <c r="W45" s="3"/>
      <c r="X45" s="3"/>
      <c r="Y45" s="4"/>
      <c r="Z45" s="17"/>
      <c r="AA45" s="30"/>
      <c r="AB45" s="33"/>
      <c r="AC45" s="31"/>
      <c r="AD45" s="13"/>
      <c r="AE45" s="17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ht="12.75" customHeight="1">
      <c r="A46" s="1"/>
      <c r="B46" s="23"/>
      <c r="C46" s="4"/>
      <c r="D46" s="1"/>
      <c r="E46" s="2"/>
      <c r="F46" s="4"/>
      <c r="G46" s="1"/>
      <c r="H46" s="1"/>
      <c r="I46" s="23"/>
      <c r="J46" s="4"/>
      <c r="K46" s="24"/>
      <c r="L46" s="2"/>
      <c r="M46" s="4"/>
      <c r="N46" s="32"/>
      <c r="O46" s="79"/>
      <c r="P46" s="3"/>
      <c r="Q46" s="3"/>
      <c r="R46" s="3"/>
      <c r="S46" s="3"/>
      <c r="T46" s="4"/>
      <c r="U46" s="1"/>
      <c r="V46" s="61"/>
      <c r="W46" s="3"/>
      <c r="X46" s="3"/>
      <c r="Y46" s="4"/>
      <c r="Z46" s="17"/>
      <c r="AA46" s="80" t="s">
        <v>74</v>
      </c>
      <c r="AB46" s="20"/>
      <c r="AC46" s="21"/>
      <c r="AD46" s="81" t="str">
        <f>IF(OR(B42="",F5=""),"",8+B42+F5)</f>
        <v/>
      </c>
      <c r="AE46" s="17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ht="12.75" customHeight="1">
      <c r="A47" s="6"/>
      <c r="B47" s="7" t="s">
        <v>80</v>
      </c>
      <c r="C47" s="3"/>
      <c r="D47" s="3"/>
      <c r="E47" s="3"/>
      <c r="F47" s="3"/>
      <c r="G47" s="3"/>
      <c r="H47" s="3"/>
      <c r="I47" s="3"/>
      <c r="J47" s="4"/>
      <c r="K47" s="82"/>
      <c r="L47" s="7" t="s">
        <v>81</v>
      </c>
      <c r="M47" s="4"/>
      <c r="N47" s="32"/>
      <c r="O47" s="61"/>
      <c r="P47" s="3"/>
      <c r="Q47" s="3"/>
      <c r="R47" s="3"/>
      <c r="S47" s="3"/>
      <c r="T47" s="4"/>
      <c r="U47" s="1"/>
      <c r="V47" s="61"/>
      <c r="W47" s="3"/>
      <c r="X47" s="3"/>
      <c r="Y47" s="4"/>
      <c r="Z47" s="13"/>
      <c r="AA47" s="30"/>
      <c r="AB47" s="33"/>
      <c r="AC47" s="31"/>
      <c r="AD47" s="13"/>
      <c r="AE47" s="13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ht="12.75" customHeight="1">
      <c r="A48" s="17"/>
      <c r="B48" s="14"/>
      <c r="C48" s="3"/>
      <c r="D48" s="3"/>
      <c r="E48" s="3"/>
      <c r="F48" s="3"/>
      <c r="G48" s="3"/>
      <c r="H48" s="3"/>
      <c r="I48" s="3"/>
      <c r="J48" s="4"/>
      <c r="K48" s="24"/>
      <c r="L48" s="15"/>
      <c r="M48" s="4"/>
      <c r="N48" s="32"/>
      <c r="O48" s="61"/>
      <c r="P48" s="3"/>
      <c r="Q48" s="3"/>
      <c r="R48" s="3"/>
      <c r="S48" s="3"/>
      <c r="T48" s="4"/>
      <c r="U48" s="1"/>
      <c r="V48" s="61"/>
      <c r="W48" s="3"/>
      <c r="X48" s="3"/>
      <c r="Y48" s="4"/>
      <c r="Z48" s="1"/>
      <c r="AA48" s="23"/>
      <c r="AB48" s="3"/>
      <c r="AC48" s="3"/>
      <c r="AD48" s="4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ht="12.75" customHeight="1">
      <c r="A49" s="17"/>
      <c r="B49" s="14"/>
      <c r="C49" s="3"/>
      <c r="D49" s="3"/>
      <c r="E49" s="3"/>
      <c r="F49" s="3"/>
      <c r="G49" s="3"/>
      <c r="H49" s="3"/>
      <c r="I49" s="3"/>
      <c r="J49" s="4"/>
      <c r="K49" s="24"/>
      <c r="L49" s="14"/>
      <c r="M49" s="4"/>
      <c r="N49" s="32"/>
      <c r="O49" s="61"/>
      <c r="P49" s="3"/>
      <c r="Q49" s="3"/>
      <c r="R49" s="3"/>
      <c r="S49" s="3"/>
      <c r="T49" s="4"/>
      <c r="U49" s="1"/>
      <c r="V49" s="61"/>
      <c r="W49" s="3"/>
      <c r="X49" s="3"/>
      <c r="Y49" s="4"/>
      <c r="Z49" s="6"/>
      <c r="AA49" s="7" t="s">
        <v>82</v>
      </c>
      <c r="AB49" s="3"/>
      <c r="AC49" s="3"/>
      <c r="AD49" s="4"/>
      <c r="AE49" s="6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ht="12.75" customHeight="1">
      <c r="A50" s="17"/>
      <c r="B50" s="14"/>
      <c r="C50" s="3"/>
      <c r="D50" s="3"/>
      <c r="E50" s="3"/>
      <c r="F50" s="3"/>
      <c r="G50" s="3"/>
      <c r="H50" s="3"/>
      <c r="I50" s="3"/>
      <c r="J50" s="4"/>
      <c r="K50" s="24"/>
      <c r="L50" s="14"/>
      <c r="M50" s="4"/>
      <c r="N50" s="32"/>
      <c r="O50" s="61"/>
      <c r="P50" s="3"/>
      <c r="Q50" s="3"/>
      <c r="R50" s="3"/>
      <c r="S50" s="3"/>
      <c r="T50" s="4"/>
      <c r="U50" s="1"/>
      <c r="V50" s="61"/>
      <c r="W50" s="3"/>
      <c r="X50" s="3"/>
      <c r="Y50" s="4"/>
      <c r="Z50" s="17"/>
      <c r="AA50" s="70" t="s">
        <v>17</v>
      </c>
      <c r="AB50" s="20"/>
      <c r="AC50" s="21"/>
      <c r="AD50" s="71" t="str">
        <f>IF(B7="","",IF(C10="M",B7+F5,B7))</f>
        <v/>
      </c>
      <c r="AE50" s="17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ht="12.75" customHeight="1">
      <c r="A51" s="17"/>
      <c r="B51" s="14"/>
      <c r="C51" s="3"/>
      <c r="D51" s="3"/>
      <c r="E51" s="3"/>
      <c r="F51" s="3"/>
      <c r="G51" s="3"/>
      <c r="H51" s="3"/>
      <c r="I51" s="3"/>
      <c r="J51" s="4"/>
      <c r="K51" s="24"/>
      <c r="L51" s="14"/>
      <c r="M51" s="4"/>
      <c r="N51" s="32"/>
      <c r="O51" s="61"/>
      <c r="P51" s="3"/>
      <c r="Q51" s="3"/>
      <c r="R51" s="3"/>
      <c r="S51" s="3"/>
      <c r="T51" s="4"/>
      <c r="U51" s="1"/>
      <c r="V51" s="61"/>
      <c r="W51" s="3"/>
      <c r="X51" s="3"/>
      <c r="Y51" s="4"/>
      <c r="Z51" s="17"/>
      <c r="AA51" s="30"/>
      <c r="AB51" s="33"/>
      <c r="AC51" s="31"/>
      <c r="AD51" s="13"/>
      <c r="AE51" s="17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ht="12.75" customHeight="1">
      <c r="A52" s="17"/>
      <c r="B52" s="14"/>
      <c r="C52" s="3"/>
      <c r="D52" s="3"/>
      <c r="E52" s="3"/>
      <c r="F52" s="3"/>
      <c r="G52" s="3"/>
      <c r="H52" s="3"/>
      <c r="I52" s="3"/>
      <c r="J52" s="4"/>
      <c r="K52" s="24"/>
      <c r="L52" s="14"/>
      <c r="M52" s="4"/>
      <c r="N52" s="32"/>
      <c r="O52" s="61"/>
      <c r="P52" s="3"/>
      <c r="Q52" s="3"/>
      <c r="R52" s="3"/>
      <c r="S52" s="3"/>
      <c r="T52" s="4"/>
      <c r="U52" s="1"/>
      <c r="V52" s="61"/>
      <c r="W52" s="3"/>
      <c r="X52" s="3"/>
      <c r="Y52" s="4"/>
      <c r="Z52" s="17"/>
      <c r="AA52" s="70" t="s">
        <v>72</v>
      </c>
      <c r="AB52" s="20"/>
      <c r="AC52" s="21"/>
      <c r="AD52" s="71" t="str">
        <f>IF(B14="","",IF(C17="M",B14+F5,B14))</f>
        <v/>
      </c>
      <c r="AE52" s="17"/>
      <c r="AF52" s="1"/>
      <c r="AG52" s="83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ht="12.75" customHeight="1">
      <c r="A53" s="17"/>
      <c r="B53" s="14"/>
      <c r="C53" s="3"/>
      <c r="D53" s="3"/>
      <c r="E53" s="3"/>
      <c r="F53" s="3"/>
      <c r="G53" s="3"/>
      <c r="H53" s="3"/>
      <c r="I53" s="3"/>
      <c r="J53" s="4"/>
      <c r="K53" s="24"/>
      <c r="L53" s="14"/>
      <c r="M53" s="4"/>
      <c r="N53" s="32"/>
      <c r="O53" s="61"/>
      <c r="P53" s="3"/>
      <c r="Q53" s="3"/>
      <c r="R53" s="3"/>
      <c r="S53" s="3"/>
      <c r="T53" s="4"/>
      <c r="U53" s="1"/>
      <c r="V53" s="61"/>
      <c r="W53" s="3"/>
      <c r="X53" s="3"/>
      <c r="Y53" s="4"/>
      <c r="Z53" s="17"/>
      <c r="AA53" s="30"/>
      <c r="AB53" s="33"/>
      <c r="AC53" s="31"/>
      <c r="AD53" s="13"/>
      <c r="AE53" s="17"/>
      <c r="AF53" s="1"/>
      <c r="AG53" s="83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ht="12.75" customHeight="1">
      <c r="A54" s="17"/>
      <c r="B54" s="14"/>
      <c r="C54" s="3"/>
      <c r="D54" s="3"/>
      <c r="E54" s="3"/>
      <c r="F54" s="3"/>
      <c r="G54" s="3"/>
      <c r="H54" s="3"/>
      <c r="I54" s="3"/>
      <c r="J54" s="4"/>
      <c r="K54" s="24"/>
      <c r="L54" s="14"/>
      <c r="M54" s="4"/>
      <c r="N54" s="32"/>
      <c r="O54" s="61"/>
      <c r="P54" s="3"/>
      <c r="Q54" s="3"/>
      <c r="R54" s="3"/>
      <c r="S54" s="3"/>
      <c r="T54" s="4"/>
      <c r="U54" s="1"/>
      <c r="V54" s="61"/>
      <c r="W54" s="3"/>
      <c r="X54" s="3"/>
      <c r="Y54" s="4"/>
      <c r="Z54" s="17"/>
      <c r="AA54" s="70" t="s">
        <v>41</v>
      </c>
      <c r="AB54" s="20"/>
      <c r="AC54" s="21"/>
      <c r="AD54" s="71" t="str">
        <f>IF(B21="","",IF(C24="M",B21+F5,B21))</f>
        <v/>
      </c>
      <c r="AE54" s="17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ht="12.75" customHeight="1">
      <c r="A55" s="17"/>
      <c r="B55" s="14"/>
      <c r="C55" s="3"/>
      <c r="D55" s="3"/>
      <c r="E55" s="3"/>
      <c r="F55" s="3"/>
      <c r="G55" s="3"/>
      <c r="H55" s="3"/>
      <c r="I55" s="3"/>
      <c r="J55" s="4"/>
      <c r="K55" s="24"/>
      <c r="L55" s="14"/>
      <c r="M55" s="4"/>
      <c r="N55" s="32"/>
      <c r="O55" s="61"/>
      <c r="P55" s="3"/>
      <c r="Q55" s="3"/>
      <c r="R55" s="3"/>
      <c r="S55" s="3"/>
      <c r="T55" s="4"/>
      <c r="U55" s="1"/>
      <c r="V55" s="61"/>
      <c r="W55" s="3"/>
      <c r="X55" s="3"/>
      <c r="Y55" s="4"/>
      <c r="Z55" s="17"/>
      <c r="AA55" s="30"/>
      <c r="AB55" s="33"/>
      <c r="AC55" s="31"/>
      <c r="AD55" s="13"/>
      <c r="AE55" s="17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ht="12.75" customHeight="1">
      <c r="A56" s="17"/>
      <c r="B56" s="14"/>
      <c r="C56" s="3"/>
      <c r="D56" s="3"/>
      <c r="E56" s="3"/>
      <c r="F56" s="3"/>
      <c r="G56" s="3"/>
      <c r="H56" s="3"/>
      <c r="I56" s="3"/>
      <c r="J56" s="4"/>
      <c r="K56" s="24"/>
      <c r="L56" s="14"/>
      <c r="M56" s="4"/>
      <c r="N56" s="32"/>
      <c r="O56" s="61"/>
      <c r="P56" s="3"/>
      <c r="Q56" s="3"/>
      <c r="R56" s="3"/>
      <c r="S56" s="3"/>
      <c r="T56" s="4"/>
      <c r="U56" s="1"/>
      <c r="V56" s="61"/>
      <c r="W56" s="3"/>
      <c r="X56" s="3"/>
      <c r="Y56" s="4"/>
      <c r="Z56" s="17"/>
      <c r="AA56" s="76" t="s">
        <v>51</v>
      </c>
      <c r="AB56" s="20"/>
      <c r="AC56" s="21"/>
      <c r="AD56" s="65" t="str">
        <f>IF(B28="","",IF(C31="M",B28+F5,B28))</f>
        <v/>
      </c>
      <c r="AE56" s="17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ht="12.75" customHeight="1">
      <c r="A57" s="17"/>
      <c r="B57" s="14"/>
      <c r="C57" s="3"/>
      <c r="D57" s="3"/>
      <c r="E57" s="3"/>
      <c r="F57" s="3"/>
      <c r="G57" s="3"/>
      <c r="H57" s="3"/>
      <c r="I57" s="3"/>
      <c r="J57" s="4"/>
      <c r="K57" s="24"/>
      <c r="L57" s="14"/>
      <c r="M57" s="4"/>
      <c r="N57" s="32"/>
      <c r="O57" s="61"/>
      <c r="P57" s="3"/>
      <c r="Q57" s="3"/>
      <c r="R57" s="3"/>
      <c r="S57" s="3"/>
      <c r="T57" s="4"/>
      <c r="U57" s="1"/>
      <c r="V57" s="61"/>
      <c r="W57" s="3"/>
      <c r="X57" s="3"/>
      <c r="Y57" s="4"/>
      <c r="Z57" s="17"/>
      <c r="AA57" s="30"/>
      <c r="AB57" s="33"/>
      <c r="AC57" s="31"/>
      <c r="AD57" s="13"/>
      <c r="AE57" s="17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ht="12.75" customHeight="1">
      <c r="A58" s="17"/>
      <c r="B58" s="14"/>
      <c r="C58" s="3"/>
      <c r="D58" s="3"/>
      <c r="E58" s="3"/>
      <c r="F58" s="3"/>
      <c r="G58" s="3"/>
      <c r="H58" s="3"/>
      <c r="I58" s="3"/>
      <c r="J58" s="4"/>
      <c r="K58" s="24"/>
      <c r="L58" s="14"/>
      <c r="M58" s="4"/>
      <c r="N58" s="32"/>
      <c r="O58" s="61"/>
      <c r="P58" s="3"/>
      <c r="Q58" s="3"/>
      <c r="R58" s="3"/>
      <c r="S58" s="3"/>
      <c r="T58" s="4"/>
      <c r="U58" s="1"/>
      <c r="V58" s="61"/>
      <c r="W58" s="3"/>
      <c r="X58" s="3"/>
      <c r="Y58" s="4"/>
      <c r="Z58" s="17"/>
      <c r="AA58" s="76" t="s">
        <v>59</v>
      </c>
      <c r="AB58" s="20"/>
      <c r="AC58" s="21"/>
      <c r="AD58" s="65" t="str">
        <f>IF(B35="","",IF(C38="M",B35+F5,B35))</f>
        <v/>
      </c>
      <c r="AE58" s="17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ht="12.75" customHeight="1">
      <c r="A59" s="17"/>
      <c r="B59" s="14"/>
      <c r="C59" s="3"/>
      <c r="D59" s="3"/>
      <c r="E59" s="3"/>
      <c r="F59" s="3"/>
      <c r="G59" s="3"/>
      <c r="H59" s="3"/>
      <c r="I59" s="3"/>
      <c r="J59" s="4"/>
      <c r="K59" s="1"/>
      <c r="L59" s="14"/>
      <c r="M59" s="4"/>
      <c r="N59" s="1"/>
      <c r="O59" s="61"/>
      <c r="P59" s="3"/>
      <c r="Q59" s="3"/>
      <c r="R59" s="3"/>
      <c r="S59" s="3"/>
      <c r="T59" s="4"/>
      <c r="U59" s="1"/>
      <c r="V59" s="61"/>
      <c r="W59" s="3"/>
      <c r="X59" s="3"/>
      <c r="Y59" s="4"/>
      <c r="Z59" s="17"/>
      <c r="AA59" s="30"/>
      <c r="AB59" s="33"/>
      <c r="AC59" s="31"/>
      <c r="AD59" s="13"/>
      <c r="AE59" s="17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ht="12.75" customHeight="1">
      <c r="A60" s="17"/>
      <c r="B60" s="14"/>
      <c r="C60" s="3"/>
      <c r="D60" s="3"/>
      <c r="E60" s="3"/>
      <c r="F60" s="3"/>
      <c r="G60" s="3"/>
      <c r="H60" s="3"/>
      <c r="I60" s="3"/>
      <c r="J60" s="4"/>
      <c r="K60" s="1"/>
      <c r="L60" s="14"/>
      <c r="M60" s="4"/>
      <c r="N60" s="1"/>
      <c r="O60" s="61"/>
      <c r="P60" s="3"/>
      <c r="Q60" s="3"/>
      <c r="R60" s="3"/>
      <c r="S60" s="3"/>
      <c r="T60" s="4"/>
      <c r="U60" s="1"/>
      <c r="V60" s="61"/>
      <c r="W60" s="3"/>
      <c r="X60" s="3"/>
      <c r="Y60" s="4"/>
      <c r="Z60" s="17"/>
      <c r="AA60" s="80" t="s">
        <v>74</v>
      </c>
      <c r="AB60" s="20"/>
      <c r="AC60" s="21"/>
      <c r="AD60" s="81" t="str">
        <f>IF(B42="","",IF(C45="M",B42+F5,B42))</f>
        <v/>
      </c>
      <c r="AE60" s="17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ht="12.75" customHeight="1">
      <c r="A61" s="13"/>
      <c r="B61" s="14"/>
      <c r="C61" s="3"/>
      <c r="D61" s="3"/>
      <c r="E61" s="3"/>
      <c r="F61" s="3"/>
      <c r="G61" s="3"/>
      <c r="H61" s="3"/>
      <c r="I61" s="3"/>
      <c r="J61" s="4"/>
      <c r="K61" s="1"/>
      <c r="L61" s="14"/>
      <c r="M61" s="4"/>
      <c r="N61" s="1"/>
      <c r="O61" s="61"/>
      <c r="P61" s="3"/>
      <c r="Q61" s="3"/>
      <c r="R61" s="3"/>
      <c r="S61" s="3"/>
      <c r="T61" s="4"/>
      <c r="U61" s="1"/>
      <c r="V61" s="61"/>
      <c r="W61" s="3"/>
      <c r="X61" s="3"/>
      <c r="Y61" s="4"/>
      <c r="Z61" s="13"/>
      <c r="AA61" s="30"/>
      <c r="AB61" s="33"/>
      <c r="AC61" s="31"/>
      <c r="AD61" s="13"/>
      <c r="AE61" s="13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ht="12.75" customHeight="1">
      <c r="A62" s="1"/>
      <c r="B62" s="14"/>
      <c r="C62" s="3"/>
      <c r="D62" s="3"/>
      <c r="E62" s="3"/>
      <c r="F62" s="3"/>
      <c r="G62" s="3"/>
      <c r="H62" s="3"/>
      <c r="I62" s="3"/>
      <c r="J62" s="4"/>
      <c r="K62" s="1"/>
      <c r="L62" s="14"/>
      <c r="M62" s="4"/>
      <c r="N62" s="1"/>
      <c r="O62" s="2"/>
      <c r="P62" s="3"/>
      <c r="Q62" s="3"/>
      <c r="R62" s="3"/>
      <c r="S62" s="3"/>
      <c r="T62" s="4"/>
      <c r="U62" s="1"/>
      <c r="V62" s="2"/>
      <c r="W62" s="3"/>
      <c r="X62" s="3"/>
      <c r="Y62" s="4"/>
      <c r="Z62" s="1"/>
      <c r="AA62" s="2"/>
      <c r="AB62" s="3"/>
      <c r="AC62" s="3"/>
      <c r="AD62" s="4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ht="12.75" customHeight="1">
      <c r="A63" s="1"/>
      <c r="B63" s="14"/>
      <c r="C63" s="3"/>
      <c r="D63" s="3"/>
      <c r="E63" s="3"/>
      <c r="F63" s="3"/>
      <c r="G63" s="3"/>
      <c r="H63" s="3"/>
      <c r="I63" s="3"/>
      <c r="J63" s="4"/>
      <c r="K63" s="1"/>
      <c r="L63" s="14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ht="12.75" customHeight="1">
      <c r="A64" s="1"/>
      <c r="B64" s="14"/>
      <c r="C64" s="3"/>
      <c r="D64" s="3"/>
      <c r="E64" s="3"/>
      <c r="F64" s="3"/>
      <c r="G64" s="3"/>
      <c r="H64" s="3"/>
      <c r="I64" s="3"/>
      <c r="J64" s="4"/>
      <c r="K64" s="1"/>
      <c r="L64" s="14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ht="12.75" customHeight="1">
      <c r="A65" s="1"/>
      <c r="B65" s="14"/>
      <c r="C65" s="3"/>
      <c r="D65" s="3"/>
      <c r="E65" s="3"/>
      <c r="F65" s="3"/>
      <c r="G65" s="3"/>
      <c r="H65" s="3"/>
      <c r="I65" s="3"/>
      <c r="J65" s="4"/>
      <c r="K65" s="1"/>
      <c r="L65" s="1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ht="12.75" customHeight="1">
      <c r="A66" s="1"/>
      <c r="B66" s="14"/>
      <c r="C66" s="3"/>
      <c r="D66" s="3"/>
      <c r="E66" s="3"/>
      <c r="F66" s="3"/>
      <c r="G66" s="3"/>
      <c r="H66" s="3"/>
      <c r="I66" s="3"/>
      <c r="J66" s="4"/>
      <c r="K66" s="1"/>
      <c r="L66" s="14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ht="12.75" customHeight="1">
      <c r="A67" s="1"/>
      <c r="B67" s="14"/>
      <c r="C67" s="3"/>
      <c r="D67" s="3"/>
      <c r="E67" s="3"/>
      <c r="F67" s="3"/>
      <c r="G67" s="3"/>
      <c r="H67" s="3"/>
      <c r="I67" s="3"/>
      <c r="J67" s="4"/>
      <c r="K67" s="1"/>
      <c r="L67" s="14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ht="12.75" customHeight="1">
      <c r="A68" s="1"/>
      <c r="B68" s="14"/>
      <c r="C68" s="3"/>
      <c r="D68" s="3"/>
      <c r="E68" s="3"/>
      <c r="F68" s="3"/>
      <c r="G68" s="3"/>
      <c r="H68" s="3"/>
      <c r="I68" s="3"/>
      <c r="J68" s="4"/>
      <c r="K68" s="1"/>
      <c r="L68" s="14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ht="12.75" customHeight="1">
      <c r="A69" s="1"/>
      <c r="B69" s="14"/>
      <c r="C69" s="3"/>
      <c r="D69" s="3"/>
      <c r="E69" s="3"/>
      <c r="F69" s="3"/>
      <c r="G69" s="3"/>
      <c r="H69" s="3"/>
      <c r="I69" s="3"/>
      <c r="J69" s="4"/>
      <c r="K69" s="1"/>
      <c r="L69" s="14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ht="12.75" customHeight="1">
      <c r="A70" s="1"/>
      <c r="B70" s="14"/>
      <c r="C70" s="3"/>
      <c r="D70" s="3"/>
      <c r="E70" s="3"/>
      <c r="F70" s="3"/>
      <c r="G70" s="3"/>
      <c r="H70" s="3"/>
      <c r="I70" s="3"/>
      <c r="J70" s="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ht="12.75" customHeight="1">
      <c r="A71" s="1"/>
      <c r="B71" s="14"/>
      <c r="C71" s="3"/>
      <c r="D71" s="3"/>
      <c r="E71" s="3"/>
      <c r="F71" s="3"/>
      <c r="G71" s="3"/>
      <c r="H71" s="3"/>
      <c r="I71" s="3"/>
      <c r="J71" s="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ht="12.75" customHeight="1">
      <c r="A72" s="1"/>
      <c r="B72" s="14"/>
      <c r="C72" s="3"/>
      <c r="D72" s="3"/>
      <c r="E72" s="3"/>
      <c r="F72" s="3"/>
      <c r="G72" s="3"/>
      <c r="H72" s="3"/>
      <c r="I72" s="3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ht="12.75" customHeight="1">
      <c r="A73" s="1"/>
      <c r="B73" s="14"/>
      <c r="C73" s="3"/>
      <c r="D73" s="3"/>
      <c r="E73" s="3"/>
      <c r="F73" s="3"/>
      <c r="G73" s="3"/>
      <c r="H73" s="3"/>
      <c r="I73" s="3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ht="12.75" customHeight="1">
      <c r="A74" s="1"/>
      <c r="B74" s="14"/>
      <c r="C74" s="3"/>
      <c r="D74" s="3"/>
      <c r="E74" s="3"/>
      <c r="F74" s="3"/>
      <c r="G74" s="3"/>
      <c r="H74" s="3"/>
      <c r="I74" s="3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ht="12.75" customHeight="1">
      <c r="A75" s="1"/>
      <c r="B75" s="14"/>
      <c r="C75" s="3"/>
      <c r="D75" s="3"/>
      <c r="E75" s="3"/>
      <c r="F75" s="3"/>
      <c r="G75" s="3"/>
      <c r="H75" s="3"/>
      <c r="I75" s="3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ht="12.75" customHeight="1">
      <c r="A76" s="1"/>
      <c r="B76" s="14"/>
      <c r="C76" s="3"/>
      <c r="D76" s="3"/>
      <c r="E76" s="3"/>
      <c r="F76" s="3"/>
      <c r="G76" s="3"/>
      <c r="H76" s="3"/>
      <c r="I76" s="3"/>
      <c r="J76" s="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ht="12.75" customHeight="1">
      <c r="A77" s="1"/>
      <c r="B77" s="14"/>
      <c r="C77" s="3"/>
      <c r="D77" s="3"/>
      <c r="E77" s="3"/>
      <c r="F77" s="3"/>
      <c r="G77" s="3"/>
      <c r="H77" s="3"/>
      <c r="I77" s="3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ht="12.75" customHeight="1">
      <c r="A78" s="1"/>
      <c r="B78" s="14"/>
      <c r="C78" s="3"/>
      <c r="D78" s="3"/>
      <c r="E78" s="3"/>
      <c r="F78" s="3"/>
      <c r="G78" s="3"/>
      <c r="H78" s="3"/>
      <c r="I78" s="3"/>
      <c r="J78" s="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ht="12.75" customHeight="1">
      <c r="A79" s="1"/>
      <c r="B79" s="14"/>
      <c r="C79" s="3"/>
      <c r="D79" s="3"/>
      <c r="E79" s="3"/>
      <c r="F79" s="3"/>
      <c r="G79" s="3"/>
      <c r="H79" s="3"/>
      <c r="I79" s="3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ht="12.75" customHeight="1">
      <c r="A80" s="1"/>
      <c r="B80" s="14"/>
      <c r="C80" s="3"/>
      <c r="D80" s="3"/>
      <c r="E80" s="3"/>
      <c r="F80" s="3"/>
      <c r="G80" s="3"/>
      <c r="H80" s="3"/>
      <c r="I80" s="3"/>
      <c r="J80" s="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ht="12.75" customHeight="1">
      <c r="A81" s="1"/>
      <c r="B81" s="14"/>
      <c r="C81" s="3"/>
      <c r="D81" s="3"/>
      <c r="E81" s="3"/>
      <c r="F81" s="3"/>
      <c r="G81" s="3"/>
      <c r="H81" s="3"/>
      <c r="I81" s="3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ht="12.75" customHeight="1">
      <c r="A82" s="1"/>
      <c r="B82" s="14"/>
      <c r="C82" s="3"/>
      <c r="D82" s="3"/>
      <c r="E82" s="3"/>
      <c r="F82" s="3"/>
      <c r="G82" s="3"/>
      <c r="H82" s="3"/>
      <c r="I82" s="3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ht="12.75" customHeight="1">
      <c r="A83" s="1"/>
      <c r="B83" s="14"/>
      <c r="C83" s="3"/>
      <c r="D83" s="3"/>
      <c r="E83" s="3"/>
      <c r="F83" s="3"/>
      <c r="G83" s="3"/>
      <c r="H83" s="3"/>
      <c r="I83" s="3"/>
      <c r="J83" s="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ht="12.75" customHeight="1">
      <c r="A84" s="1"/>
      <c r="B84" s="14"/>
      <c r="C84" s="3"/>
      <c r="D84" s="3"/>
      <c r="E84" s="3"/>
      <c r="F84" s="3"/>
      <c r="G84" s="3"/>
      <c r="H84" s="3"/>
      <c r="I84" s="3"/>
      <c r="J84" s="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ht="12.75" customHeight="1">
      <c r="A85" s="1"/>
      <c r="B85" s="14"/>
      <c r="C85" s="3"/>
      <c r="D85" s="3"/>
      <c r="E85" s="3"/>
      <c r="F85" s="3"/>
      <c r="G85" s="3"/>
      <c r="H85" s="3"/>
      <c r="I85" s="3"/>
      <c r="J85" s="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ht="12.75" customHeight="1">
      <c r="A86" s="1"/>
      <c r="B86" s="14"/>
      <c r="C86" s="3"/>
      <c r="D86" s="3"/>
      <c r="E86" s="3"/>
      <c r="F86" s="3"/>
      <c r="G86" s="3"/>
      <c r="H86" s="3"/>
      <c r="I86" s="3"/>
      <c r="J86" s="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ht="12.75" customHeight="1">
      <c r="A87" s="1"/>
      <c r="B87" s="14"/>
      <c r="C87" s="3"/>
      <c r="D87" s="3"/>
      <c r="E87" s="3"/>
      <c r="F87" s="3"/>
      <c r="G87" s="3"/>
      <c r="H87" s="3"/>
      <c r="I87" s="3"/>
      <c r="J87" s="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ht="12.75" customHeight="1">
      <c r="A88" s="1"/>
      <c r="B88" s="14"/>
      <c r="C88" s="3"/>
      <c r="D88" s="3"/>
      <c r="E88" s="3"/>
      <c r="F88" s="3"/>
      <c r="G88" s="3"/>
      <c r="H88" s="3"/>
      <c r="I88" s="3"/>
      <c r="J88" s="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ht="12.75" customHeight="1">
      <c r="A89" s="1"/>
      <c r="B89" s="14"/>
      <c r="C89" s="3"/>
      <c r="D89" s="3"/>
      <c r="E89" s="3"/>
      <c r="F89" s="3"/>
      <c r="G89" s="3"/>
      <c r="H89" s="3"/>
      <c r="I89" s="3"/>
      <c r="J89" s="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ht="12.75" customHeight="1">
      <c r="A90" s="1"/>
      <c r="B90" s="14"/>
      <c r="C90" s="3"/>
      <c r="D90" s="3"/>
      <c r="E90" s="3"/>
      <c r="F90" s="3"/>
      <c r="G90" s="3"/>
      <c r="H90" s="3"/>
      <c r="I90" s="3"/>
      <c r="J90" s="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ht="12.75" customHeight="1">
      <c r="A91" s="1"/>
      <c r="B91" s="14"/>
      <c r="C91" s="3"/>
      <c r="D91" s="3"/>
      <c r="E91" s="3"/>
      <c r="F91" s="3"/>
      <c r="G91" s="3"/>
      <c r="H91" s="3"/>
      <c r="I91" s="3"/>
      <c r="J91" s="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ht="12.75" customHeight="1">
      <c r="A92" s="1"/>
      <c r="B92" s="14"/>
      <c r="C92" s="3"/>
      <c r="D92" s="3"/>
      <c r="E92" s="3"/>
      <c r="F92" s="3"/>
      <c r="G92" s="3"/>
      <c r="H92" s="3"/>
      <c r="I92" s="3"/>
      <c r="J92" s="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ht="12.75" customHeight="1">
      <c r="A93" s="1"/>
      <c r="B93" s="14"/>
      <c r="C93" s="3"/>
      <c r="D93" s="3"/>
      <c r="E93" s="3"/>
      <c r="F93" s="3"/>
      <c r="G93" s="3"/>
      <c r="H93" s="3"/>
      <c r="I93" s="3"/>
      <c r="J93" s="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ht="12.75" customHeight="1">
      <c r="A94" s="1"/>
      <c r="B94" s="14"/>
      <c r="C94" s="3"/>
      <c r="D94" s="3"/>
      <c r="E94" s="3"/>
      <c r="F94" s="3"/>
      <c r="G94" s="3"/>
      <c r="H94" s="3"/>
      <c r="I94" s="3"/>
      <c r="J94" s="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ht="12.75" customHeight="1">
      <c r="A95" s="1"/>
      <c r="B95" s="14"/>
      <c r="C95" s="3"/>
      <c r="D95" s="3"/>
      <c r="E95" s="3"/>
      <c r="F95" s="3"/>
      <c r="G95" s="3"/>
      <c r="H95" s="3"/>
      <c r="I95" s="3"/>
      <c r="J95" s="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ht="12.75" customHeight="1">
      <c r="A96" s="1"/>
      <c r="B96" s="14"/>
      <c r="C96" s="3"/>
      <c r="D96" s="3"/>
      <c r="E96" s="3"/>
      <c r="F96" s="3"/>
      <c r="G96" s="3"/>
      <c r="H96" s="3"/>
      <c r="I96" s="3"/>
      <c r="J96" s="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ht="12.75" customHeight="1">
      <c r="A97" s="1"/>
      <c r="B97" s="14"/>
      <c r="C97" s="3"/>
      <c r="D97" s="3"/>
      <c r="E97" s="3"/>
      <c r="F97" s="3"/>
      <c r="G97" s="3"/>
      <c r="H97" s="3"/>
      <c r="I97" s="3"/>
      <c r="J97" s="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ht="12.75" customHeight="1">
      <c r="A98" s="1"/>
      <c r="B98" s="14"/>
      <c r="C98" s="3"/>
      <c r="D98" s="3"/>
      <c r="E98" s="3"/>
      <c r="F98" s="3"/>
      <c r="G98" s="3"/>
      <c r="H98" s="3"/>
      <c r="I98" s="3"/>
      <c r="J98" s="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ht="12.75" customHeight="1">
      <c r="A99" s="1"/>
      <c r="B99" s="14"/>
      <c r="C99" s="3"/>
      <c r="D99" s="3"/>
      <c r="E99" s="3"/>
      <c r="F99" s="3"/>
      <c r="G99" s="3"/>
      <c r="H99" s="3"/>
      <c r="I99" s="3"/>
      <c r="J99" s="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ht="12.75" customHeight="1">
      <c r="A100" s="1"/>
      <c r="B100" s="14"/>
      <c r="C100" s="3"/>
      <c r="D100" s="3"/>
      <c r="E100" s="3"/>
      <c r="F100" s="3"/>
      <c r="G100" s="3"/>
      <c r="H100" s="3"/>
      <c r="I100" s="3"/>
      <c r="J100" s="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ht="12.75" customHeight="1">
      <c r="A101" s="1"/>
      <c r="B101" s="14"/>
      <c r="C101" s="3"/>
      <c r="D101" s="3"/>
      <c r="E101" s="3"/>
      <c r="F101" s="3"/>
      <c r="G101" s="3"/>
      <c r="H101" s="3"/>
      <c r="I101" s="3"/>
      <c r="J101" s="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ht="12.75" customHeight="1">
      <c r="A102" s="1"/>
      <c r="B102" s="14"/>
      <c r="C102" s="3"/>
      <c r="D102" s="3"/>
      <c r="E102" s="3"/>
      <c r="F102" s="3"/>
      <c r="G102" s="3"/>
      <c r="H102" s="3"/>
      <c r="I102" s="3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ht="12.75" customHeight="1">
      <c r="A103" s="1"/>
      <c r="B103" s="14"/>
      <c r="C103" s="3"/>
      <c r="D103" s="3"/>
      <c r="E103" s="3"/>
      <c r="F103" s="3"/>
      <c r="G103" s="3"/>
      <c r="H103" s="3"/>
      <c r="I103" s="3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ht="12.75" customHeight="1">
      <c r="A104" s="1"/>
      <c r="B104" s="14"/>
      <c r="C104" s="3"/>
      <c r="D104" s="3"/>
      <c r="E104" s="3"/>
      <c r="F104" s="3"/>
      <c r="G104" s="3"/>
      <c r="H104" s="3"/>
      <c r="I104" s="3"/>
      <c r="J104" s="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ht="12.75" customHeight="1">
      <c r="A105" s="1"/>
      <c r="B105" s="14"/>
      <c r="C105" s="3"/>
      <c r="D105" s="3"/>
      <c r="E105" s="3"/>
      <c r="F105" s="3"/>
      <c r="G105" s="3"/>
      <c r="H105" s="3"/>
      <c r="I105" s="3"/>
      <c r="J105" s="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ht="12.75" customHeight="1">
      <c r="A106" s="1"/>
      <c r="B106" s="14"/>
      <c r="C106" s="3"/>
      <c r="D106" s="3"/>
      <c r="E106" s="3"/>
      <c r="F106" s="3"/>
      <c r="G106" s="3"/>
      <c r="H106" s="3"/>
      <c r="I106" s="3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ht="12.75" customHeight="1">
      <c r="A107" s="1"/>
      <c r="B107" s="14"/>
      <c r="C107" s="3"/>
      <c r="D107" s="3"/>
      <c r="E107" s="3"/>
      <c r="F107" s="3"/>
      <c r="G107" s="3"/>
      <c r="H107" s="3"/>
      <c r="I107" s="3"/>
      <c r="J107" s="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ht="12.75" customHeight="1">
      <c r="A108" s="1"/>
      <c r="B108" s="14"/>
      <c r="C108" s="3"/>
      <c r="D108" s="3"/>
      <c r="E108" s="3"/>
      <c r="F108" s="3"/>
      <c r="G108" s="3"/>
      <c r="H108" s="3"/>
      <c r="I108" s="3"/>
      <c r="J108" s="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ht="12.75" customHeight="1">
      <c r="A109" s="1"/>
      <c r="B109" s="14"/>
      <c r="C109" s="3"/>
      <c r="D109" s="3"/>
      <c r="E109" s="3"/>
      <c r="F109" s="3"/>
      <c r="G109" s="3"/>
      <c r="H109" s="3"/>
      <c r="I109" s="3"/>
      <c r="J109" s="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ht="12.75" customHeight="1">
      <c r="A110" s="1"/>
      <c r="B110" s="14"/>
      <c r="C110" s="3"/>
      <c r="D110" s="3"/>
      <c r="E110" s="3"/>
      <c r="F110" s="3"/>
      <c r="G110" s="3"/>
      <c r="H110" s="3"/>
      <c r="I110" s="3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ht="12.75" customHeight="1">
      <c r="A111" s="1"/>
      <c r="B111" s="14"/>
      <c r="C111" s="3"/>
      <c r="D111" s="3"/>
      <c r="E111" s="3"/>
      <c r="F111" s="3"/>
      <c r="G111" s="3"/>
      <c r="H111" s="3"/>
      <c r="I111" s="3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ht="12.75" customHeight="1">
      <c r="A112" s="1"/>
      <c r="B112" s="14"/>
      <c r="C112" s="3"/>
      <c r="D112" s="3"/>
      <c r="E112" s="3"/>
      <c r="F112" s="3"/>
      <c r="G112" s="3"/>
      <c r="H112" s="3"/>
      <c r="I112" s="3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ht="12.75" customHeight="1">
      <c r="A113" s="1"/>
      <c r="B113" s="14"/>
      <c r="C113" s="3"/>
      <c r="D113" s="3"/>
      <c r="E113" s="3"/>
      <c r="F113" s="3"/>
      <c r="G113" s="3"/>
      <c r="H113" s="3"/>
      <c r="I113" s="3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ht="12.75" customHeight="1">
      <c r="A114" s="1"/>
      <c r="B114" s="14"/>
      <c r="C114" s="3"/>
      <c r="D114" s="3"/>
      <c r="E114" s="3"/>
      <c r="F114" s="3"/>
      <c r="G114" s="3"/>
      <c r="H114" s="3"/>
      <c r="I114" s="3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ht="12.75" customHeight="1">
      <c r="A115" s="1"/>
      <c r="B115" s="14"/>
      <c r="C115" s="3"/>
      <c r="D115" s="3"/>
      <c r="E115" s="3"/>
      <c r="F115" s="3"/>
      <c r="G115" s="3"/>
      <c r="H115" s="3"/>
      <c r="I115" s="3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ht="12.75" customHeight="1">
      <c r="A116" s="1"/>
      <c r="B116" s="14"/>
      <c r="C116" s="3"/>
      <c r="D116" s="3"/>
      <c r="E116" s="3"/>
      <c r="F116" s="3"/>
      <c r="G116" s="3"/>
      <c r="H116" s="3"/>
      <c r="I116" s="3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ht="12.75" customHeight="1">
      <c r="A117" s="1"/>
      <c r="B117" s="14"/>
      <c r="C117" s="3"/>
      <c r="D117" s="3"/>
      <c r="E117" s="3"/>
      <c r="F117" s="3"/>
      <c r="G117" s="3"/>
      <c r="H117" s="3"/>
      <c r="I117" s="3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ht="12.75" customHeight="1">
      <c r="A118" s="1"/>
      <c r="B118" s="14"/>
      <c r="C118" s="3"/>
      <c r="D118" s="3"/>
      <c r="E118" s="3"/>
      <c r="F118" s="3"/>
      <c r="G118" s="3"/>
      <c r="H118" s="3"/>
      <c r="I118" s="3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ht="12.75" customHeight="1">
      <c r="A119" s="1"/>
      <c r="B119" s="14"/>
      <c r="C119" s="3"/>
      <c r="D119" s="3"/>
      <c r="E119" s="3"/>
      <c r="F119" s="3"/>
      <c r="G119" s="3"/>
      <c r="H119" s="3"/>
      <c r="I119" s="3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ht="12.75" customHeight="1">
      <c r="A120" s="1"/>
      <c r="B120" s="14"/>
      <c r="C120" s="3"/>
      <c r="D120" s="3"/>
      <c r="E120" s="3"/>
      <c r="F120" s="3"/>
      <c r="G120" s="3"/>
      <c r="H120" s="3"/>
      <c r="I120" s="3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ht="12.75" customHeight="1">
      <c r="A121" s="1"/>
      <c r="B121" s="14"/>
      <c r="C121" s="3"/>
      <c r="D121" s="3"/>
      <c r="E121" s="3"/>
      <c r="F121" s="3"/>
      <c r="G121" s="3"/>
      <c r="H121" s="3"/>
      <c r="I121" s="3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ht="12.75" customHeight="1">
      <c r="A122" s="1"/>
      <c r="B122" s="14"/>
      <c r="C122" s="3"/>
      <c r="D122" s="3"/>
      <c r="E122" s="3"/>
      <c r="F122" s="3"/>
      <c r="G122" s="3"/>
      <c r="H122" s="3"/>
      <c r="I122" s="3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ht="12.75" customHeight="1">
      <c r="A123" s="1"/>
      <c r="B123" s="14"/>
      <c r="C123" s="3"/>
      <c r="D123" s="3"/>
      <c r="E123" s="3"/>
      <c r="F123" s="3"/>
      <c r="G123" s="3"/>
      <c r="H123" s="3"/>
      <c r="I123" s="3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ht="12.75" customHeight="1">
      <c r="A124" s="1"/>
      <c r="B124" s="14"/>
      <c r="C124" s="3"/>
      <c r="D124" s="3"/>
      <c r="E124" s="3"/>
      <c r="F124" s="3"/>
      <c r="G124" s="3"/>
      <c r="H124" s="3"/>
      <c r="I124" s="3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ht="12.75" customHeight="1">
      <c r="A125" s="1"/>
      <c r="B125" s="14"/>
      <c r="C125" s="3"/>
      <c r="D125" s="3"/>
      <c r="E125" s="3"/>
      <c r="F125" s="3"/>
      <c r="G125" s="3"/>
      <c r="H125" s="3"/>
      <c r="I125" s="3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ht="12.75" customHeight="1">
      <c r="A126" s="1"/>
      <c r="B126" s="14"/>
      <c r="C126" s="3"/>
      <c r="D126" s="3"/>
      <c r="E126" s="3"/>
      <c r="F126" s="3"/>
      <c r="G126" s="3"/>
      <c r="H126" s="3"/>
      <c r="I126" s="3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ht="12.75" customHeight="1">
      <c r="A127" s="1"/>
      <c r="B127" s="14"/>
      <c r="C127" s="3"/>
      <c r="D127" s="3"/>
      <c r="E127" s="3"/>
      <c r="F127" s="3"/>
      <c r="G127" s="3"/>
      <c r="H127" s="3"/>
      <c r="I127" s="3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ht="12.75" customHeight="1">
      <c r="A128" s="1"/>
      <c r="B128" s="14"/>
      <c r="C128" s="3"/>
      <c r="D128" s="3"/>
      <c r="E128" s="3"/>
      <c r="F128" s="3"/>
      <c r="G128" s="3"/>
      <c r="H128" s="3"/>
      <c r="I128" s="3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ht="12.75" customHeight="1">
      <c r="A129" s="1"/>
      <c r="B129" s="14"/>
      <c r="C129" s="3"/>
      <c r="D129" s="3"/>
      <c r="E129" s="3"/>
      <c r="F129" s="3"/>
      <c r="G129" s="3"/>
      <c r="H129" s="3"/>
      <c r="I129" s="3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ht="12.75" customHeight="1">
      <c r="A130" s="1"/>
      <c r="B130" s="14"/>
      <c r="C130" s="3"/>
      <c r="D130" s="3"/>
      <c r="E130" s="3"/>
      <c r="F130" s="3"/>
      <c r="G130" s="3"/>
      <c r="H130" s="3"/>
      <c r="I130" s="3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ht="12.75" customHeight="1">
      <c r="A131" s="1"/>
      <c r="B131" s="14"/>
      <c r="C131" s="3"/>
      <c r="D131" s="3"/>
      <c r="E131" s="3"/>
      <c r="F131" s="3"/>
      <c r="G131" s="3"/>
      <c r="H131" s="3"/>
      <c r="I131" s="3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ht="12.75" customHeight="1">
      <c r="A132" s="1"/>
      <c r="B132" s="14"/>
      <c r="C132" s="3"/>
      <c r="D132" s="3"/>
      <c r="E132" s="3"/>
      <c r="F132" s="3"/>
      <c r="G132" s="3"/>
      <c r="H132" s="3"/>
      <c r="I132" s="3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ht="12.75" customHeight="1">
      <c r="A133" s="1"/>
      <c r="B133" s="14"/>
      <c r="C133" s="3"/>
      <c r="D133" s="3"/>
      <c r="E133" s="3"/>
      <c r="F133" s="3"/>
      <c r="G133" s="3"/>
      <c r="H133" s="3"/>
      <c r="I133" s="3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ht="12.75" customHeight="1">
      <c r="A134" s="1"/>
      <c r="B134" s="14"/>
      <c r="C134" s="3"/>
      <c r="D134" s="3"/>
      <c r="E134" s="3"/>
      <c r="F134" s="3"/>
      <c r="G134" s="3"/>
      <c r="H134" s="3"/>
      <c r="I134" s="3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ht="12.75" customHeight="1">
      <c r="A135" s="1"/>
      <c r="B135" s="14"/>
      <c r="C135" s="3"/>
      <c r="D135" s="3"/>
      <c r="E135" s="3"/>
      <c r="F135" s="3"/>
      <c r="G135" s="3"/>
      <c r="H135" s="3"/>
      <c r="I135" s="3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ht="12.75" customHeight="1">
      <c r="A136" s="1"/>
      <c r="B136" s="14"/>
      <c r="C136" s="3"/>
      <c r="D136" s="3"/>
      <c r="E136" s="3"/>
      <c r="F136" s="3"/>
      <c r="G136" s="3"/>
      <c r="H136" s="3"/>
      <c r="I136" s="3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ht="12.75" customHeight="1">
      <c r="A137" s="1"/>
      <c r="B137" s="14"/>
      <c r="C137" s="3"/>
      <c r="D137" s="3"/>
      <c r="E137" s="3"/>
      <c r="F137" s="3"/>
      <c r="G137" s="3"/>
      <c r="H137" s="3"/>
      <c r="I137" s="3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ht="12.75" customHeight="1">
      <c r="A138" s="1"/>
      <c r="B138" s="14"/>
      <c r="C138" s="3"/>
      <c r="D138" s="3"/>
      <c r="E138" s="3"/>
      <c r="F138" s="3"/>
      <c r="G138" s="3"/>
      <c r="H138" s="3"/>
      <c r="I138" s="3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ht="12.75" customHeight="1">
      <c r="A139" s="1"/>
      <c r="B139" s="14"/>
      <c r="C139" s="3"/>
      <c r="D139" s="3"/>
      <c r="E139" s="3"/>
      <c r="F139" s="3"/>
      <c r="G139" s="3"/>
      <c r="H139" s="3"/>
      <c r="I139" s="3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ht="12.75" customHeight="1">
      <c r="A140" s="1"/>
      <c r="B140" s="14"/>
      <c r="C140" s="3"/>
      <c r="D140" s="3"/>
      <c r="E140" s="3"/>
      <c r="F140" s="3"/>
      <c r="G140" s="3"/>
      <c r="H140" s="3"/>
      <c r="I140" s="3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ht="12.75" customHeight="1">
      <c r="A141" s="1"/>
      <c r="B141" s="14"/>
      <c r="C141" s="3"/>
      <c r="D141" s="3"/>
      <c r="E141" s="3"/>
      <c r="F141" s="3"/>
      <c r="G141" s="3"/>
      <c r="H141" s="3"/>
      <c r="I141" s="3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ht="12.75" customHeight="1">
      <c r="A142" s="1"/>
      <c r="B142" s="14"/>
      <c r="C142" s="3"/>
      <c r="D142" s="3"/>
      <c r="E142" s="3"/>
      <c r="F142" s="3"/>
      <c r="G142" s="3"/>
      <c r="H142" s="3"/>
      <c r="I142" s="3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ht="12.75" customHeight="1">
      <c r="A143" s="1"/>
      <c r="B143" s="14"/>
      <c r="C143" s="3"/>
      <c r="D143" s="3"/>
      <c r="E143" s="3"/>
      <c r="F143" s="3"/>
      <c r="G143" s="3"/>
      <c r="H143" s="3"/>
      <c r="I143" s="3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ht="12.75" customHeight="1">
      <c r="A144" s="1"/>
      <c r="B144" s="14"/>
      <c r="C144" s="3"/>
      <c r="D144" s="3"/>
      <c r="E144" s="3"/>
      <c r="F144" s="3"/>
      <c r="G144" s="3"/>
      <c r="H144" s="3"/>
      <c r="I144" s="3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ht="12.75" customHeight="1">
      <c r="A145" s="1"/>
      <c r="B145" s="14"/>
      <c r="C145" s="3"/>
      <c r="D145" s="3"/>
      <c r="E145" s="3"/>
      <c r="F145" s="3"/>
      <c r="G145" s="3"/>
      <c r="H145" s="3"/>
      <c r="I145" s="3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ht="12.75" customHeight="1">
      <c r="A146" s="1"/>
      <c r="B146" s="14"/>
      <c r="C146" s="3"/>
      <c r="D146" s="3"/>
      <c r="E146" s="3"/>
      <c r="F146" s="3"/>
      <c r="G146" s="3"/>
      <c r="H146" s="3"/>
      <c r="I146" s="3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ht="12.75" customHeight="1">
      <c r="A147" s="1"/>
      <c r="B147" s="14"/>
      <c r="C147" s="3"/>
      <c r="D147" s="3"/>
      <c r="E147" s="3"/>
      <c r="F147" s="3"/>
      <c r="G147" s="3"/>
      <c r="H147" s="3"/>
      <c r="I147" s="3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ht="12.75" customHeight="1">
      <c r="A148" s="1"/>
      <c r="B148" s="14"/>
      <c r="C148" s="3"/>
      <c r="D148" s="3"/>
      <c r="E148" s="3"/>
      <c r="F148" s="3"/>
      <c r="G148" s="3"/>
      <c r="H148" s="3"/>
      <c r="I148" s="3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ht="12.75" customHeight="1">
      <c r="A149" s="1"/>
      <c r="B149" s="14"/>
      <c r="C149" s="3"/>
      <c r="D149" s="3"/>
      <c r="E149" s="3"/>
      <c r="F149" s="3"/>
      <c r="G149" s="3"/>
      <c r="H149" s="3"/>
      <c r="I149" s="3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ht="12.75" customHeight="1">
      <c r="A150" s="1"/>
      <c r="B150" s="14"/>
      <c r="C150" s="3"/>
      <c r="D150" s="3"/>
      <c r="E150" s="3"/>
      <c r="F150" s="3"/>
      <c r="G150" s="3"/>
      <c r="H150" s="3"/>
      <c r="I150" s="3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ht="12.75" customHeight="1">
      <c r="A151" s="1"/>
      <c r="B151" s="14"/>
      <c r="C151" s="3"/>
      <c r="D151" s="3"/>
      <c r="E151" s="3"/>
      <c r="F151" s="3"/>
      <c r="G151" s="3"/>
      <c r="H151" s="3"/>
      <c r="I151" s="3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ht="12.75" customHeight="1">
      <c r="A152" s="1"/>
      <c r="B152" s="14"/>
      <c r="C152" s="3"/>
      <c r="D152" s="3"/>
      <c r="E152" s="3"/>
      <c r="F152" s="3"/>
      <c r="G152" s="3"/>
      <c r="H152" s="3"/>
      <c r="I152" s="3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ht="12.75" customHeight="1">
      <c r="A153" s="1"/>
      <c r="B153" s="14"/>
      <c r="C153" s="3"/>
      <c r="D153" s="3"/>
      <c r="E153" s="3"/>
      <c r="F153" s="3"/>
      <c r="G153" s="3"/>
      <c r="H153" s="3"/>
      <c r="I153" s="3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ht="12.75" customHeight="1">
      <c r="A154" s="1"/>
      <c r="B154" s="14"/>
      <c r="C154" s="3"/>
      <c r="D154" s="3"/>
      <c r="E154" s="3"/>
      <c r="F154" s="3"/>
      <c r="G154" s="3"/>
      <c r="H154" s="3"/>
      <c r="I154" s="3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ht="12.75" customHeight="1">
      <c r="A155" s="1"/>
      <c r="B155" s="14"/>
      <c r="C155" s="3"/>
      <c r="D155" s="3"/>
      <c r="E155" s="3"/>
      <c r="F155" s="3"/>
      <c r="G155" s="3"/>
      <c r="H155" s="3"/>
      <c r="I155" s="3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ht="12.75" customHeight="1">
      <c r="A156" s="1"/>
      <c r="B156" s="14"/>
      <c r="C156" s="3"/>
      <c r="D156" s="3"/>
      <c r="E156" s="3"/>
      <c r="F156" s="3"/>
      <c r="G156" s="3"/>
      <c r="H156" s="3"/>
      <c r="I156" s="3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ht="12.75" customHeight="1">
      <c r="A157" s="1"/>
      <c r="B157" s="14"/>
      <c r="C157" s="3"/>
      <c r="D157" s="3"/>
      <c r="E157" s="3"/>
      <c r="F157" s="3"/>
      <c r="G157" s="3"/>
      <c r="H157" s="3"/>
      <c r="I157" s="3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ht="12.75" customHeight="1">
      <c r="A158" s="1"/>
      <c r="B158" s="14"/>
      <c r="C158" s="3"/>
      <c r="D158" s="3"/>
      <c r="E158" s="3"/>
      <c r="F158" s="3"/>
      <c r="G158" s="3"/>
      <c r="H158" s="3"/>
      <c r="I158" s="3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ht="12.75" customHeight="1">
      <c r="A159" s="1"/>
      <c r="B159" s="14"/>
      <c r="C159" s="3"/>
      <c r="D159" s="3"/>
      <c r="E159" s="3"/>
      <c r="F159" s="3"/>
      <c r="G159" s="3"/>
      <c r="H159" s="3"/>
      <c r="I159" s="3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ht="12.75" customHeight="1">
      <c r="A160" s="1"/>
      <c r="B160" s="14"/>
      <c r="C160" s="3"/>
      <c r="D160" s="3"/>
      <c r="E160" s="3"/>
      <c r="F160" s="3"/>
      <c r="G160" s="3"/>
      <c r="H160" s="3"/>
      <c r="I160" s="3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ht="12.75" customHeight="1">
      <c r="A161" s="1"/>
      <c r="B161" s="14"/>
      <c r="C161" s="3"/>
      <c r="D161" s="3"/>
      <c r="E161" s="3"/>
      <c r="F161" s="3"/>
      <c r="G161" s="3"/>
      <c r="H161" s="3"/>
      <c r="I161" s="3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ht="12.75" customHeight="1">
      <c r="A162" s="1"/>
      <c r="B162" s="14"/>
      <c r="C162" s="3"/>
      <c r="D162" s="3"/>
      <c r="E162" s="3"/>
      <c r="F162" s="3"/>
      <c r="G162" s="3"/>
      <c r="H162" s="3"/>
      <c r="I162" s="3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ht="12.75" customHeight="1">
      <c r="A163" s="1"/>
      <c r="B163" s="14"/>
      <c r="C163" s="3"/>
      <c r="D163" s="3"/>
      <c r="E163" s="3"/>
      <c r="F163" s="3"/>
      <c r="G163" s="3"/>
      <c r="H163" s="3"/>
      <c r="I163" s="3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ht="12.75" customHeight="1">
      <c r="A164" s="1"/>
      <c r="B164" s="14"/>
      <c r="C164" s="3"/>
      <c r="D164" s="3"/>
      <c r="E164" s="3"/>
      <c r="F164" s="3"/>
      <c r="G164" s="3"/>
      <c r="H164" s="3"/>
      <c r="I164" s="3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ht="12.75" customHeight="1">
      <c r="A165" s="1"/>
      <c r="B165" s="14"/>
      <c r="C165" s="3"/>
      <c r="D165" s="3"/>
      <c r="E165" s="3"/>
      <c r="F165" s="3"/>
      <c r="G165" s="3"/>
      <c r="H165" s="3"/>
      <c r="I165" s="3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ht="12.75" customHeight="1">
      <c r="A166" s="1"/>
      <c r="B166" s="14"/>
      <c r="C166" s="3"/>
      <c r="D166" s="3"/>
      <c r="E166" s="3"/>
      <c r="F166" s="3"/>
      <c r="G166" s="3"/>
      <c r="H166" s="3"/>
      <c r="I166" s="3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ht="12.75" customHeight="1">
      <c r="A167" s="1"/>
      <c r="B167" s="14"/>
      <c r="C167" s="3"/>
      <c r="D167" s="3"/>
      <c r="E167" s="3"/>
      <c r="F167" s="3"/>
      <c r="G167" s="3"/>
      <c r="H167" s="3"/>
      <c r="I167" s="3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ht="12.75" customHeight="1">
      <c r="A168" s="1"/>
      <c r="B168" s="14"/>
      <c r="C168" s="3"/>
      <c r="D168" s="3"/>
      <c r="E168" s="3"/>
      <c r="F168" s="3"/>
      <c r="G168" s="3"/>
      <c r="H168" s="3"/>
      <c r="I168" s="3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ht="12.75" customHeight="1">
      <c r="A169" s="1"/>
      <c r="B169" s="14"/>
      <c r="C169" s="3"/>
      <c r="D169" s="3"/>
      <c r="E169" s="3"/>
      <c r="F169" s="3"/>
      <c r="G169" s="3"/>
      <c r="H169" s="3"/>
      <c r="I169" s="3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ht="12.75" customHeight="1">
      <c r="A170" s="1"/>
      <c r="B170" s="14"/>
      <c r="C170" s="3"/>
      <c r="D170" s="3"/>
      <c r="E170" s="3"/>
      <c r="F170" s="3"/>
      <c r="G170" s="3"/>
      <c r="H170" s="3"/>
      <c r="I170" s="3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ht="12.75" customHeight="1">
      <c r="A171" s="1"/>
      <c r="B171" s="14"/>
      <c r="C171" s="3"/>
      <c r="D171" s="3"/>
      <c r="E171" s="3"/>
      <c r="F171" s="3"/>
      <c r="G171" s="3"/>
      <c r="H171" s="3"/>
      <c r="I171" s="3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ht="12.75" customHeight="1">
      <c r="A172" s="1"/>
      <c r="B172" s="14"/>
      <c r="C172" s="3"/>
      <c r="D172" s="3"/>
      <c r="E172" s="3"/>
      <c r="F172" s="3"/>
      <c r="G172" s="3"/>
      <c r="H172" s="3"/>
      <c r="I172" s="3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ht="12.75" customHeight="1">
      <c r="A173" s="1"/>
      <c r="B173" s="14"/>
      <c r="C173" s="3"/>
      <c r="D173" s="3"/>
      <c r="E173" s="3"/>
      <c r="F173" s="3"/>
      <c r="G173" s="3"/>
      <c r="H173" s="3"/>
      <c r="I173" s="3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ht="12.75" customHeight="1">
      <c r="A174" s="1"/>
      <c r="B174" s="14"/>
      <c r="C174" s="3"/>
      <c r="D174" s="3"/>
      <c r="E174" s="3"/>
      <c r="F174" s="3"/>
      <c r="G174" s="3"/>
      <c r="H174" s="3"/>
      <c r="I174" s="3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ht="12.75" customHeight="1">
      <c r="A175" s="1"/>
      <c r="B175" s="14"/>
      <c r="C175" s="3"/>
      <c r="D175" s="3"/>
      <c r="E175" s="3"/>
      <c r="F175" s="3"/>
      <c r="G175" s="3"/>
      <c r="H175" s="3"/>
      <c r="I175" s="3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ht="12.75" customHeight="1">
      <c r="A176" s="1"/>
      <c r="B176" s="14"/>
      <c r="C176" s="3"/>
      <c r="D176" s="3"/>
      <c r="E176" s="3"/>
      <c r="F176" s="3"/>
      <c r="G176" s="3"/>
      <c r="H176" s="3"/>
      <c r="I176" s="3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ht="12.75" customHeight="1">
      <c r="A177" s="1"/>
      <c r="B177" s="14"/>
      <c r="C177" s="3"/>
      <c r="D177" s="3"/>
      <c r="E177" s="3"/>
      <c r="F177" s="3"/>
      <c r="G177" s="3"/>
      <c r="H177" s="3"/>
      <c r="I177" s="3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ht="12.75" customHeight="1">
      <c r="A178" s="1"/>
      <c r="B178" s="14"/>
      <c r="C178" s="3"/>
      <c r="D178" s="3"/>
      <c r="E178" s="3"/>
      <c r="F178" s="3"/>
      <c r="G178" s="3"/>
      <c r="H178" s="3"/>
      <c r="I178" s="3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ht="12.75" customHeight="1">
      <c r="A179" s="1"/>
      <c r="B179" s="14"/>
      <c r="C179" s="3"/>
      <c r="D179" s="3"/>
      <c r="E179" s="3"/>
      <c r="F179" s="3"/>
      <c r="G179" s="3"/>
      <c r="H179" s="3"/>
      <c r="I179" s="3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ht="12.75" customHeight="1">
      <c r="A180" s="1"/>
      <c r="B180" s="14"/>
      <c r="C180" s="3"/>
      <c r="D180" s="3"/>
      <c r="E180" s="3"/>
      <c r="F180" s="3"/>
      <c r="G180" s="3"/>
      <c r="H180" s="3"/>
      <c r="I180" s="3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ht="12.75" customHeight="1">
      <c r="A181" s="1"/>
      <c r="B181" s="14"/>
      <c r="C181" s="3"/>
      <c r="D181" s="3"/>
      <c r="E181" s="3"/>
      <c r="F181" s="3"/>
      <c r="G181" s="3"/>
      <c r="H181" s="3"/>
      <c r="I181" s="3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ht="12.75" customHeight="1">
      <c r="A182" s="1"/>
      <c r="B182" s="14"/>
      <c r="C182" s="3"/>
      <c r="D182" s="3"/>
      <c r="E182" s="3"/>
      <c r="F182" s="3"/>
      <c r="G182" s="3"/>
      <c r="H182" s="3"/>
      <c r="I182" s="3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ht="12.75" customHeight="1">
      <c r="A183" s="1"/>
      <c r="B183" s="14"/>
      <c r="C183" s="3"/>
      <c r="D183" s="3"/>
      <c r="E183" s="3"/>
      <c r="F183" s="3"/>
      <c r="G183" s="3"/>
      <c r="H183" s="3"/>
      <c r="I183" s="3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ht="15.75" customHeight="1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</row>
    <row r="262" ht="15.75" customHeight="1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</row>
    <row r="263" ht="15.75" customHeight="1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</row>
    <row r="264" ht="15.75" customHeight="1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</row>
    <row r="265" ht="15.75" customHeight="1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</row>
    <row r="266" ht="15.75" customHeight="1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</row>
    <row r="267" ht="15.75" customHeight="1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</row>
    <row r="268" ht="15.75" customHeight="1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</row>
    <row r="269" ht="15.75" customHeight="1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</row>
    <row r="270" ht="15.75" customHeight="1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</row>
    <row r="271" ht="15.75" customHeight="1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</row>
    <row r="272" ht="15.75" customHeight="1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</row>
    <row r="273" ht="15.75" customHeight="1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</row>
    <row r="274" ht="15.75" customHeight="1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</row>
    <row r="275" ht="15.75" customHeight="1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</row>
    <row r="276" ht="15.75" customHeight="1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</row>
    <row r="277" ht="15.75" customHeight="1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</row>
    <row r="278" ht="15.75" customHeight="1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</row>
    <row r="279" ht="15.75" customHeight="1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</row>
    <row r="280" ht="15.75" customHeight="1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</row>
    <row r="281" ht="15.75" customHeight="1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</row>
    <row r="282" ht="15.75" customHeight="1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</row>
    <row r="283" ht="15.75" customHeight="1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</row>
    <row r="284" ht="15.75" customHeight="1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</row>
    <row r="285" ht="15.75" customHeight="1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</row>
    <row r="286" ht="15.75" customHeight="1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</row>
    <row r="287" ht="15.75" customHeight="1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</row>
    <row r="288" ht="15.75" customHeight="1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</row>
    <row r="289" ht="15.75" customHeight="1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</row>
    <row r="290" ht="15.75" customHeight="1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</row>
    <row r="291" ht="15.75" customHeight="1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</row>
    <row r="292" ht="15.75" customHeight="1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</row>
    <row r="293" ht="15.75" customHeight="1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</row>
    <row r="294" ht="15.75" customHeight="1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</row>
    <row r="295" ht="15.75" customHeight="1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</row>
    <row r="296" ht="15.75" customHeight="1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</row>
    <row r="297" ht="15.75" customHeight="1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</row>
    <row r="298" ht="15.75" customHeight="1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</row>
    <row r="299" ht="15.75" customHeight="1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</row>
    <row r="300" ht="15.75" customHeight="1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</row>
    <row r="301" ht="15.75" customHeight="1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</row>
    <row r="302" ht="15.75" customHeight="1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</row>
    <row r="303" ht="15.75" customHeight="1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</row>
    <row r="304" ht="15.75" customHeight="1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</row>
    <row r="305" ht="15.75" customHeight="1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</row>
    <row r="306" ht="15.75" customHeight="1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</row>
    <row r="307" ht="15.75" customHeight="1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</row>
    <row r="308" ht="15.75" customHeight="1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</row>
    <row r="309" ht="15.75" customHeight="1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</row>
    <row r="310" ht="15.75" customHeight="1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</row>
    <row r="311" ht="15.75" customHeight="1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</row>
    <row r="312" ht="15.75" customHeight="1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</row>
    <row r="313" ht="15.75" customHeight="1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</row>
    <row r="314" ht="15.75" customHeight="1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</row>
    <row r="315" ht="15.75" customHeight="1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</row>
    <row r="316" ht="15.75" customHeight="1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</row>
    <row r="317" ht="15.75" customHeight="1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</row>
    <row r="318" ht="15.75" customHeight="1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</row>
    <row r="319" ht="15.75" customHeight="1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</row>
    <row r="320" ht="15.75" customHeight="1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</row>
    <row r="321" ht="15.75" customHeight="1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</row>
    <row r="322" ht="15.75" customHeight="1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</row>
    <row r="323" ht="15.75" customHeight="1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</row>
    <row r="324" ht="15.75" customHeight="1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</row>
    <row r="325" ht="15.75" customHeight="1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</row>
    <row r="326" ht="15.75" customHeight="1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</row>
    <row r="327" ht="15.75" customHeight="1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</row>
    <row r="328" ht="15.75" customHeight="1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</row>
    <row r="329" ht="15.75" customHeight="1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</row>
    <row r="330" ht="15.75" customHeight="1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</row>
    <row r="331" ht="15.75" customHeight="1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</row>
    <row r="332" ht="15.75" customHeight="1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</row>
    <row r="333" ht="15.75" customHeight="1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</row>
    <row r="334" ht="15.75" customHeight="1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</row>
    <row r="335" ht="15.75" customHeight="1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</row>
    <row r="336" ht="15.75" customHeight="1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</row>
    <row r="337" ht="15.75" customHeight="1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</row>
    <row r="338" ht="15.75" customHeight="1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</row>
    <row r="339" ht="15.75" customHeight="1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</row>
    <row r="340" ht="15.75" customHeight="1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</row>
    <row r="341" ht="15.75" customHeight="1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</row>
    <row r="342" ht="15.75" customHeight="1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</row>
    <row r="343" ht="15.75" customHeight="1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</row>
    <row r="344" ht="15.75" customHeight="1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</row>
    <row r="345" ht="15.75" customHeight="1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</row>
    <row r="346" ht="15.75" customHeight="1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</row>
    <row r="347" ht="15.75" customHeight="1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</row>
    <row r="348" ht="15.75" customHeight="1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</row>
    <row r="349" ht="15.75" customHeight="1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</row>
    <row r="350" ht="15.75" customHeight="1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</row>
    <row r="351" ht="15.75" customHeight="1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</row>
    <row r="352" ht="15.75" customHeight="1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</row>
    <row r="353" ht="15.75" customHeight="1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</row>
    <row r="354" ht="15.75" customHeight="1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</row>
    <row r="355" ht="15.75" customHeight="1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</row>
    <row r="356" ht="15.75" customHeight="1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</row>
    <row r="357" ht="15.75" customHeight="1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</row>
    <row r="358" ht="15.75" customHeight="1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</row>
    <row r="359" ht="15.75" customHeight="1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</row>
    <row r="360" ht="15.75" customHeight="1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</row>
    <row r="361" ht="15.75" customHeight="1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</row>
    <row r="362" ht="15.75" customHeight="1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</row>
    <row r="363" ht="15.75" customHeight="1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</row>
    <row r="364" ht="15.75" customHeight="1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</row>
    <row r="365" ht="15.75" customHeight="1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</row>
    <row r="366" ht="15.75" customHeight="1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</row>
    <row r="367" ht="15.75" customHeight="1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</row>
    <row r="368" ht="15.75" customHeight="1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</row>
    <row r="369" ht="15.75" customHeight="1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</row>
    <row r="370" ht="15.75" customHeight="1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</row>
    <row r="371" ht="15.75" customHeight="1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</row>
    <row r="372" ht="15.75" customHeight="1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</row>
    <row r="373" ht="15.75" customHeight="1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</row>
    <row r="374" ht="15.75" customHeight="1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</row>
    <row r="375" ht="15.75" customHeight="1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</row>
    <row r="376" ht="15.75" customHeight="1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</row>
    <row r="377" ht="15.75" customHeight="1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</row>
    <row r="378" ht="15.75" customHeight="1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</row>
    <row r="379" ht="15.75" customHeight="1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</row>
    <row r="380" ht="15.75" customHeight="1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</row>
    <row r="381" ht="15.75" customHeight="1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</row>
    <row r="382" ht="15.75" customHeight="1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</row>
    <row r="383" ht="15.75" customHeight="1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</row>
    <row r="384" ht="15.75" customHeight="1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</row>
    <row r="385" ht="15.75" customHeight="1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</row>
    <row r="386" ht="15.75" customHeight="1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</row>
    <row r="387" ht="15.75" customHeight="1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</row>
    <row r="388" ht="15.75" customHeight="1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</row>
    <row r="389" ht="15.75" customHeight="1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</row>
    <row r="390" ht="15.75" customHeight="1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</row>
    <row r="391" ht="15.75" customHeight="1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</row>
    <row r="392" ht="15.75" customHeight="1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</row>
    <row r="393" ht="15.75" customHeight="1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</row>
    <row r="394" ht="15.75" customHeight="1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</row>
    <row r="395" ht="15.75" customHeight="1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</row>
    <row r="396" ht="15.75" customHeight="1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</row>
    <row r="397" ht="15.75" customHeight="1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</row>
    <row r="398" ht="15.75" customHeight="1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</row>
    <row r="399" ht="15.75" customHeight="1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</row>
    <row r="400" ht="15.75" customHeight="1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</row>
    <row r="401" ht="15.75" customHeight="1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</row>
    <row r="402" ht="15.75" customHeight="1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</row>
    <row r="403" ht="15.75" customHeight="1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</row>
    <row r="404" ht="15.75" customHeight="1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</row>
    <row r="405" ht="15.75" customHeight="1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</row>
    <row r="406" ht="15.75" customHeight="1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</row>
    <row r="407" ht="15.75" customHeight="1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</row>
    <row r="408" ht="15.75" customHeight="1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</row>
    <row r="409" ht="15.75" customHeight="1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</row>
    <row r="410" ht="15.75" customHeight="1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</row>
    <row r="411" ht="15.75" customHeight="1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</row>
    <row r="412" ht="15.75" customHeight="1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</row>
    <row r="413" ht="15.75" customHeight="1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</row>
    <row r="414" ht="15.75" customHeight="1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</row>
    <row r="415" ht="15.75" customHeight="1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</row>
    <row r="416" ht="15.75" customHeight="1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</row>
    <row r="417" ht="15.75" customHeight="1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</row>
    <row r="418" ht="15.75" customHeight="1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</row>
    <row r="419" ht="15.75" customHeight="1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</row>
    <row r="420" ht="15.75" customHeight="1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</row>
    <row r="421" ht="15.75" customHeight="1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</row>
    <row r="422" ht="15.75" customHeight="1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</row>
    <row r="423" ht="15.75" customHeight="1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</row>
    <row r="424" ht="15.75" customHeight="1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</row>
    <row r="425" ht="15.75" customHeight="1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</row>
    <row r="426" ht="15.75" customHeight="1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</row>
    <row r="427" ht="15.75" customHeight="1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</row>
    <row r="428" ht="15.75" customHeight="1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</row>
    <row r="429" ht="15.75" customHeight="1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</row>
    <row r="430" ht="15.75" customHeight="1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</row>
    <row r="431" ht="15.75" customHeight="1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</row>
    <row r="432" ht="15.75" customHeight="1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</row>
    <row r="433" ht="15.75" customHeight="1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</row>
    <row r="434" ht="15.75" customHeight="1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</row>
    <row r="435" ht="15.75" customHeight="1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</row>
    <row r="436" ht="15.75" customHeight="1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</row>
    <row r="437" ht="15.75" customHeight="1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</row>
    <row r="438" ht="15.75" customHeight="1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</row>
    <row r="439" ht="15.75" customHeight="1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</row>
    <row r="440" ht="15.75" customHeight="1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</row>
    <row r="441" ht="15.75" customHeight="1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</row>
    <row r="442" ht="15.75" customHeight="1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</row>
    <row r="443" ht="15.75" customHeight="1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</row>
    <row r="444" ht="15.75" customHeight="1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</row>
    <row r="445" ht="15.75" customHeight="1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</row>
    <row r="446" ht="15.75" customHeight="1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</row>
    <row r="447" ht="15.75" customHeight="1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</row>
    <row r="448" ht="15.75" customHeight="1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</row>
    <row r="449" ht="15.75" customHeight="1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</row>
    <row r="450" ht="15.75" customHeight="1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</row>
    <row r="451" ht="15.75" customHeight="1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</row>
    <row r="452" ht="15.75" customHeight="1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</row>
    <row r="453" ht="15.75" customHeight="1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</row>
    <row r="454" ht="15.75" customHeight="1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</row>
    <row r="455" ht="15.75" customHeight="1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</row>
    <row r="456" ht="15.75" customHeight="1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</row>
    <row r="457" ht="15.75" customHeight="1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</row>
    <row r="458" ht="15.75" customHeight="1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</row>
    <row r="459" ht="15.75" customHeight="1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</row>
    <row r="460" ht="15.75" customHeight="1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</row>
    <row r="461" ht="15.75" customHeight="1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</row>
    <row r="462" ht="15.75" customHeight="1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</row>
    <row r="463" ht="15.75" customHeight="1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</row>
    <row r="464" ht="15.75" customHeight="1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</row>
    <row r="465" ht="15.75" customHeight="1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</row>
    <row r="466" ht="15.75" customHeight="1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</row>
    <row r="467" ht="15.75" customHeight="1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</row>
    <row r="468" ht="15.75" customHeight="1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</row>
    <row r="469" ht="15.75" customHeight="1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</row>
    <row r="470" ht="15.75" customHeight="1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</row>
    <row r="471" ht="15.75" customHeight="1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</row>
    <row r="472" ht="15.75" customHeight="1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</row>
    <row r="473" ht="15.75" customHeight="1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</row>
    <row r="474" ht="15.75" customHeight="1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</row>
    <row r="475" ht="15.75" customHeight="1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</row>
    <row r="476" ht="15.75" customHeight="1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</row>
    <row r="477" ht="15.75" customHeight="1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</row>
    <row r="478" ht="15.75" customHeight="1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</row>
    <row r="479" ht="15.75" customHeight="1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</row>
    <row r="480" ht="15.75" customHeight="1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</row>
    <row r="481" ht="15.75" customHeight="1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</row>
    <row r="482" ht="15.75" customHeight="1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</row>
    <row r="483" ht="15.75" customHeight="1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</row>
    <row r="484" ht="15.75" customHeight="1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</row>
    <row r="485" ht="15.75" customHeight="1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</row>
    <row r="486" ht="15.75" customHeight="1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</row>
    <row r="487" ht="15.75" customHeight="1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</row>
    <row r="488" ht="15.75" customHeight="1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</row>
    <row r="489" ht="15.75" customHeight="1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</row>
    <row r="490" ht="15.75" customHeight="1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</row>
    <row r="491" ht="15.75" customHeight="1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</row>
    <row r="492" ht="15.75" customHeight="1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</row>
    <row r="493" ht="15.75" customHeight="1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</row>
    <row r="494" ht="15.75" customHeight="1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</row>
    <row r="495" ht="15.75" customHeight="1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</row>
    <row r="496" ht="15.75" customHeight="1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</row>
    <row r="497" ht="15.75" customHeight="1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</row>
    <row r="498" ht="15.75" customHeight="1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</row>
    <row r="499" ht="15.75" customHeight="1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</row>
    <row r="500" ht="15.75" customHeight="1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</row>
    <row r="501" ht="15.75" customHeight="1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</row>
    <row r="502" ht="15.75" customHeight="1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</row>
    <row r="503" ht="15.75" customHeight="1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</row>
    <row r="504" ht="15.75" customHeight="1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</row>
    <row r="505" ht="15.75" customHeight="1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</row>
    <row r="506" ht="15.75" customHeight="1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</row>
    <row r="507" ht="15.75" customHeight="1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</row>
    <row r="508" ht="15.75" customHeight="1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</row>
    <row r="509" ht="15.75" customHeight="1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</row>
    <row r="510" ht="15.75" customHeight="1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</row>
    <row r="511" ht="15.75" customHeight="1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</row>
    <row r="512" ht="15.75" customHeight="1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</row>
    <row r="513" ht="15.75" customHeight="1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</row>
    <row r="514" ht="15.75" customHeight="1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</row>
    <row r="515" ht="15.75" customHeight="1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</row>
    <row r="516" ht="15.75" customHeight="1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</row>
    <row r="517" ht="15.75" customHeight="1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</row>
    <row r="518" ht="15.75" customHeight="1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</row>
    <row r="519" ht="15.75" customHeight="1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</row>
    <row r="520" ht="15.75" customHeight="1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</row>
    <row r="521" ht="15.75" customHeight="1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</row>
    <row r="522" ht="15.75" customHeight="1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</row>
    <row r="523" ht="15.75" customHeight="1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</row>
    <row r="524" ht="15.75" customHeight="1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</row>
    <row r="525" ht="15.75" customHeight="1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</row>
    <row r="526" ht="15.75" customHeight="1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</row>
    <row r="527" ht="15.75" customHeight="1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</row>
    <row r="528" ht="15.75" customHeight="1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</row>
    <row r="529" ht="15.75" customHeight="1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</row>
    <row r="530" ht="15.75" customHeight="1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</row>
    <row r="531" ht="15.75" customHeight="1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</row>
    <row r="532" ht="15.75" customHeight="1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</row>
    <row r="533" ht="15.75" customHeight="1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</row>
    <row r="534" ht="15.75" customHeight="1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</row>
    <row r="535" ht="15.75" customHeight="1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</row>
    <row r="536" ht="15.75" customHeight="1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</row>
    <row r="537" ht="15.75" customHeight="1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</row>
    <row r="538" ht="15.75" customHeight="1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</row>
    <row r="539" ht="15.75" customHeight="1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</row>
    <row r="540" ht="15.75" customHeight="1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</row>
    <row r="541" ht="15.75" customHeight="1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</row>
    <row r="542" ht="15.75" customHeight="1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</row>
    <row r="543" ht="15.75" customHeight="1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</row>
    <row r="544" ht="15.75" customHeight="1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</row>
    <row r="545" ht="15.75" customHeight="1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</row>
    <row r="546" ht="15.75" customHeight="1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</row>
    <row r="547" ht="15.75" customHeight="1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</row>
    <row r="548" ht="15.75" customHeight="1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</row>
    <row r="549" ht="15.75" customHeight="1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</row>
    <row r="550" ht="15.75" customHeight="1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</row>
    <row r="551" ht="15.75" customHeight="1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</row>
    <row r="552" ht="15.75" customHeight="1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</row>
    <row r="553" ht="15.75" customHeight="1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</row>
    <row r="554" ht="15.75" customHeight="1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</row>
    <row r="555" ht="15.75" customHeight="1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</row>
    <row r="556" ht="15.75" customHeight="1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</row>
    <row r="557" ht="15.75" customHeight="1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</row>
    <row r="558" ht="15.75" customHeight="1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</row>
    <row r="559" ht="15.75" customHeight="1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</row>
    <row r="560" ht="15.75" customHeight="1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</row>
    <row r="561" ht="15.75" customHeight="1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</row>
    <row r="562" ht="15.75" customHeight="1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</row>
    <row r="563" ht="15.75" customHeight="1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</row>
    <row r="564" ht="15.75" customHeight="1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</row>
    <row r="565" ht="15.75" customHeight="1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</row>
    <row r="566" ht="15.75" customHeight="1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</row>
    <row r="567" ht="15.75" customHeight="1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</row>
    <row r="568" ht="15.75" customHeight="1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</row>
    <row r="569" ht="15.75" customHeight="1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</row>
    <row r="570" ht="15.75" customHeight="1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</row>
    <row r="571" ht="15.75" customHeight="1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</row>
    <row r="572" ht="15.75" customHeight="1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</row>
    <row r="573" ht="15.75" customHeight="1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</row>
    <row r="574" ht="15.75" customHeight="1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</row>
    <row r="575" ht="15.75" customHeight="1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</row>
    <row r="576" ht="15.75" customHeight="1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</row>
    <row r="577" ht="15.75" customHeight="1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</row>
    <row r="578" ht="15.75" customHeight="1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</row>
    <row r="579" ht="15.75" customHeight="1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</row>
    <row r="580" ht="15.75" customHeight="1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</row>
    <row r="581" ht="15.75" customHeight="1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</row>
    <row r="582" ht="15.75" customHeight="1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</row>
    <row r="583" ht="15.75" customHeight="1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</row>
    <row r="584" ht="15.75" customHeight="1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</row>
    <row r="585" ht="15.75" customHeight="1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</row>
    <row r="586" ht="15.75" customHeight="1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</row>
    <row r="587" ht="15.75" customHeight="1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</row>
    <row r="588" ht="15.75" customHeight="1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</row>
    <row r="589" ht="15.75" customHeight="1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</row>
    <row r="590" ht="15.75" customHeight="1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</row>
    <row r="591" ht="15.75" customHeight="1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</row>
    <row r="592" ht="15.75" customHeight="1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</row>
    <row r="593" ht="15.75" customHeight="1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</row>
    <row r="594" ht="15.75" customHeight="1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</row>
    <row r="595" ht="15.75" customHeight="1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</row>
    <row r="596" ht="15.75" customHeight="1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</row>
    <row r="597" ht="15.75" customHeight="1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</row>
    <row r="598" ht="15.75" customHeight="1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</row>
    <row r="599" ht="15.75" customHeight="1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</row>
    <row r="600" ht="15.75" customHeight="1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</row>
    <row r="601" ht="15.75" customHeight="1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</row>
    <row r="602" ht="15.75" customHeight="1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</row>
    <row r="603" ht="15.75" customHeight="1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</row>
    <row r="604" ht="15.75" customHeight="1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</row>
    <row r="605" ht="15.75" customHeight="1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</row>
    <row r="606" ht="15.75" customHeight="1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</row>
    <row r="607" ht="15.75" customHeight="1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</row>
    <row r="608" ht="15.75" customHeight="1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</row>
    <row r="609" ht="15.75" customHeight="1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</row>
    <row r="610" ht="15.75" customHeight="1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</row>
    <row r="611" ht="15.75" customHeight="1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</row>
    <row r="612" ht="15.75" customHeight="1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</row>
    <row r="613" ht="15.75" customHeight="1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</row>
    <row r="614" ht="15.75" customHeight="1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</row>
    <row r="615" ht="15.75" customHeight="1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</row>
    <row r="616" ht="15.75" customHeight="1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</row>
    <row r="617" ht="15.75" customHeight="1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</row>
    <row r="618" ht="15.75" customHeight="1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</row>
    <row r="619" ht="15.75" customHeight="1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</row>
    <row r="620" ht="15.75" customHeight="1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</row>
    <row r="621" ht="15.75" customHeight="1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</row>
    <row r="622" ht="15.75" customHeight="1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</row>
    <row r="623" ht="15.75" customHeight="1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</row>
    <row r="624" ht="15.75" customHeight="1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</row>
    <row r="625" ht="15.75" customHeight="1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</row>
    <row r="626" ht="15.75" customHeight="1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</row>
    <row r="627" ht="15.75" customHeight="1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</row>
    <row r="628" ht="15.75" customHeight="1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</row>
    <row r="629" ht="15.75" customHeight="1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</row>
    <row r="630" ht="15.75" customHeight="1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</row>
    <row r="631" ht="15.75" customHeight="1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</row>
    <row r="632" ht="15.75" customHeight="1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</row>
    <row r="633" ht="15.75" customHeight="1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</row>
    <row r="634" ht="15.75" customHeight="1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</row>
    <row r="635" ht="15.75" customHeight="1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</row>
    <row r="636" ht="15.75" customHeight="1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</row>
    <row r="637" ht="15.75" customHeight="1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</row>
    <row r="638" ht="15.75" customHeight="1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</row>
    <row r="639" ht="15.75" customHeight="1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</row>
    <row r="640" ht="15.75" customHeight="1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</row>
    <row r="641" ht="15.75" customHeight="1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</row>
    <row r="642" ht="15.75" customHeight="1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</row>
    <row r="643" ht="15.75" customHeight="1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</row>
    <row r="644" ht="15.75" customHeight="1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</row>
    <row r="645" ht="15.75" customHeight="1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</row>
    <row r="646" ht="15.75" customHeight="1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</row>
    <row r="647" ht="15.75" customHeight="1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</row>
    <row r="648" ht="15.75" customHeight="1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</row>
    <row r="649" ht="15.75" customHeight="1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</row>
    <row r="650" ht="15.75" customHeight="1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</row>
    <row r="651" ht="15.75" customHeight="1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</row>
    <row r="652" ht="15.75" customHeight="1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</row>
    <row r="653" ht="15.75" customHeight="1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</row>
    <row r="654" ht="15.75" customHeight="1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</row>
    <row r="655" ht="15.75" customHeight="1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</row>
    <row r="656" ht="15.75" customHeight="1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</row>
    <row r="657" ht="15.75" customHeight="1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</row>
    <row r="658" ht="15.75" customHeight="1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</row>
    <row r="659" ht="15.75" customHeight="1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</row>
    <row r="660" ht="15.75" customHeight="1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</row>
    <row r="661" ht="15.75" customHeight="1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</row>
    <row r="662" ht="15.75" customHeight="1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</row>
    <row r="663" ht="15.75" customHeight="1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</row>
    <row r="664" ht="15.75" customHeight="1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</row>
    <row r="665" ht="15.75" customHeight="1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</row>
    <row r="666" ht="15.75" customHeight="1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</row>
    <row r="667" ht="15.75" customHeight="1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</row>
    <row r="668" ht="15.75" customHeight="1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</row>
    <row r="669" ht="15.75" customHeight="1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</row>
    <row r="670" ht="15.75" customHeight="1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</row>
    <row r="671" ht="15.75" customHeight="1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</row>
    <row r="672" ht="15.75" customHeight="1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</row>
    <row r="673" ht="15.75" customHeight="1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</row>
    <row r="674" ht="15.75" customHeight="1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</row>
    <row r="675" ht="15.75" customHeight="1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</row>
    <row r="676" ht="15.75" customHeight="1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</row>
    <row r="677" ht="15.75" customHeight="1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</row>
    <row r="678" ht="15.75" customHeight="1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</row>
    <row r="679" ht="15.75" customHeight="1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</row>
    <row r="680" ht="15.75" customHeight="1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</row>
    <row r="681" ht="15.75" customHeight="1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</row>
    <row r="682" ht="15.75" customHeight="1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</row>
    <row r="683" ht="15.75" customHeight="1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</row>
    <row r="684" ht="15.75" customHeight="1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</row>
    <row r="685" ht="15.75" customHeight="1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</row>
    <row r="686" ht="15.75" customHeight="1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</row>
    <row r="687" ht="15.75" customHeight="1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</row>
    <row r="688" ht="15.75" customHeight="1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</row>
    <row r="689" ht="15.75" customHeight="1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</row>
    <row r="690" ht="15.75" customHeight="1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</row>
    <row r="691" ht="15.75" customHeight="1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</row>
    <row r="692" ht="15.75" customHeight="1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</row>
    <row r="693" ht="15.75" customHeight="1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</row>
    <row r="694" ht="15.75" customHeight="1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</row>
    <row r="695" ht="15.75" customHeight="1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</row>
    <row r="696" ht="15.75" customHeight="1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</row>
    <row r="697" ht="15.75" customHeight="1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</row>
    <row r="698" ht="15.75" customHeight="1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</row>
    <row r="699" ht="15.75" customHeight="1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</row>
    <row r="700" ht="15.75" customHeight="1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</row>
    <row r="701" ht="15.75" customHeight="1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</row>
    <row r="702" ht="15.75" customHeight="1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</row>
    <row r="703" ht="15.75" customHeight="1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</row>
    <row r="704" ht="15.75" customHeight="1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</row>
    <row r="705" ht="15.75" customHeight="1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</row>
    <row r="706" ht="15.75" customHeight="1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</row>
    <row r="707" ht="15.75" customHeight="1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</row>
    <row r="708" ht="15.75" customHeight="1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</row>
    <row r="709" ht="15.75" customHeight="1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</row>
    <row r="710" ht="15.75" customHeight="1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</row>
    <row r="711" ht="15.75" customHeight="1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</row>
    <row r="712" ht="15.75" customHeight="1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</row>
    <row r="713" ht="15.75" customHeight="1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</row>
    <row r="714" ht="15.75" customHeight="1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</row>
    <row r="715" ht="15.75" customHeight="1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</row>
    <row r="716" ht="15.75" customHeight="1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</row>
    <row r="717" ht="15.75" customHeight="1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</row>
    <row r="718" ht="15.75" customHeight="1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</row>
    <row r="719" ht="15.75" customHeight="1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</row>
    <row r="720" ht="15.75" customHeight="1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</row>
    <row r="721" ht="15.75" customHeight="1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</row>
    <row r="722" ht="15.75" customHeight="1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</row>
    <row r="723" ht="15.75" customHeight="1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</row>
    <row r="724" ht="15.75" customHeight="1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</row>
    <row r="725" ht="15.75" customHeight="1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</row>
    <row r="726" ht="15.75" customHeight="1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</row>
    <row r="727" ht="15.75" customHeight="1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</row>
    <row r="728" ht="15.75" customHeight="1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</row>
    <row r="729" ht="15.75" customHeight="1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</row>
    <row r="730" ht="15.75" customHeight="1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</row>
    <row r="731" ht="15.75" customHeight="1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</row>
    <row r="732" ht="15.75" customHeight="1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</row>
    <row r="733" ht="15.75" customHeight="1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</row>
    <row r="734" ht="15.75" customHeight="1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</row>
    <row r="735" ht="15.75" customHeight="1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</row>
    <row r="736" ht="15.75" customHeight="1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</row>
    <row r="737" ht="15.75" customHeight="1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</row>
    <row r="738" ht="15.75" customHeight="1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</row>
    <row r="739" ht="15.75" customHeight="1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</row>
    <row r="740" ht="15.75" customHeight="1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</row>
    <row r="741" ht="15.75" customHeight="1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</row>
    <row r="742" ht="15.75" customHeight="1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</row>
    <row r="743" ht="15.75" customHeight="1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</row>
    <row r="744" ht="15.75" customHeight="1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</row>
    <row r="745" ht="15.75" customHeight="1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</row>
    <row r="746" ht="15.75" customHeight="1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</row>
    <row r="747" ht="15.75" customHeight="1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</row>
    <row r="748" ht="15.75" customHeight="1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</row>
    <row r="749" ht="15.75" customHeight="1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</row>
    <row r="750" ht="15.75" customHeight="1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</row>
    <row r="751" ht="15.75" customHeight="1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</row>
    <row r="752" ht="15.75" customHeight="1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</row>
    <row r="753" ht="15.75" customHeight="1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</row>
    <row r="754" ht="15.75" customHeight="1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</row>
    <row r="755" ht="15.75" customHeight="1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</row>
    <row r="756" ht="15.75" customHeight="1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</row>
    <row r="757" ht="15.75" customHeight="1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</row>
    <row r="758" ht="15.75" customHeight="1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</row>
    <row r="759" ht="15.75" customHeight="1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</row>
    <row r="760" ht="15.75" customHeight="1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</row>
    <row r="761" ht="15.75" customHeight="1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</row>
    <row r="762" ht="15.75" customHeight="1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</row>
    <row r="763" ht="15.75" customHeight="1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</row>
    <row r="764" ht="15.75" customHeight="1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</row>
    <row r="765" ht="15.75" customHeight="1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</row>
    <row r="766" ht="15.75" customHeight="1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</row>
    <row r="767" ht="15.75" customHeight="1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</row>
    <row r="768" ht="15.75" customHeight="1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</row>
    <row r="769" ht="15.75" customHeight="1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</row>
    <row r="770" ht="15.75" customHeight="1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</row>
    <row r="771" ht="15.75" customHeight="1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</row>
    <row r="772" ht="15.75" customHeight="1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</row>
    <row r="773" ht="15.75" customHeight="1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</row>
    <row r="774" ht="15.75" customHeight="1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</row>
    <row r="775" ht="15.75" customHeight="1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</row>
    <row r="776" ht="15.75" customHeight="1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</row>
    <row r="777" ht="15.75" customHeight="1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</row>
    <row r="778" ht="15.75" customHeight="1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</row>
    <row r="779" ht="15.75" customHeight="1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</row>
    <row r="780" ht="15.75" customHeight="1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</row>
    <row r="781" ht="15.75" customHeight="1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</row>
    <row r="782" ht="15.75" customHeight="1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</row>
    <row r="783" ht="15.75" customHeight="1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</row>
    <row r="784" ht="15.75" customHeight="1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</row>
    <row r="785" ht="15.75" customHeight="1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</row>
    <row r="786" ht="15.75" customHeight="1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</row>
    <row r="787" ht="15.75" customHeight="1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</row>
    <row r="788" ht="15.75" customHeight="1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</row>
    <row r="789" ht="15.75" customHeight="1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</row>
    <row r="790" ht="15.75" customHeight="1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</row>
    <row r="791" ht="15.75" customHeight="1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</row>
    <row r="792" ht="15.75" customHeight="1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</row>
    <row r="793" ht="15.75" customHeight="1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</row>
    <row r="794" ht="15.75" customHeight="1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</row>
    <row r="795" ht="15.75" customHeight="1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</row>
    <row r="796" ht="15.75" customHeight="1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</row>
    <row r="797" ht="15.75" customHeight="1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</row>
    <row r="798" ht="15.75" customHeight="1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</row>
    <row r="799" ht="15.75" customHeight="1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</row>
    <row r="800" ht="15.75" customHeight="1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</row>
    <row r="801" ht="15.75" customHeight="1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</row>
    <row r="802" ht="15.75" customHeight="1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</row>
    <row r="803" ht="15.75" customHeight="1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</row>
    <row r="804" ht="15.75" customHeight="1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</row>
    <row r="805" ht="15.75" customHeight="1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</row>
    <row r="806" ht="15.75" customHeight="1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</row>
    <row r="807" ht="15.75" customHeight="1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</row>
    <row r="808" ht="15.75" customHeight="1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</row>
    <row r="809" ht="15.75" customHeight="1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</row>
    <row r="810" ht="15.75" customHeight="1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</row>
    <row r="811" ht="15.75" customHeight="1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</row>
    <row r="812" ht="15.75" customHeight="1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</row>
    <row r="813" ht="15.75" customHeight="1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</row>
    <row r="814" ht="15.75" customHeight="1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</row>
    <row r="815" ht="15.75" customHeight="1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</row>
    <row r="816" ht="15.75" customHeight="1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</row>
    <row r="817" ht="15.75" customHeight="1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</row>
    <row r="818" ht="15.75" customHeight="1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</row>
    <row r="819" ht="15.75" customHeight="1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</row>
    <row r="820" ht="15.75" customHeight="1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</row>
    <row r="821" ht="15.75" customHeight="1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</row>
    <row r="822" ht="15.75" customHeight="1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</row>
    <row r="823" ht="15.75" customHeight="1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</row>
    <row r="824" ht="15.75" customHeight="1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</row>
    <row r="825" ht="15.75" customHeight="1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</row>
    <row r="826" ht="15.75" customHeight="1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</row>
    <row r="827" ht="15.75" customHeight="1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</row>
    <row r="828" ht="15.75" customHeight="1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</row>
    <row r="829" ht="15.75" customHeight="1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</row>
    <row r="830" ht="15.75" customHeight="1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</row>
    <row r="831" ht="15.75" customHeight="1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</row>
    <row r="832" ht="15.75" customHeight="1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</row>
    <row r="833" ht="15.75" customHeight="1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</row>
    <row r="834" ht="15.75" customHeight="1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</row>
    <row r="835" ht="15.75" customHeight="1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</row>
    <row r="836" ht="15.75" customHeight="1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</row>
    <row r="837" ht="15.75" customHeight="1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</row>
    <row r="838" ht="15.75" customHeight="1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</row>
    <row r="839" ht="15.75" customHeight="1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</row>
    <row r="840" ht="15.75" customHeight="1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</row>
    <row r="841" ht="15.75" customHeight="1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</row>
    <row r="842" ht="15.75" customHeight="1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</row>
    <row r="843" ht="15.75" customHeight="1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</row>
    <row r="844" ht="15.75" customHeight="1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</row>
    <row r="845" ht="15.75" customHeight="1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</row>
    <row r="846" ht="15.75" customHeight="1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</row>
    <row r="847" ht="15.75" customHeight="1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</row>
    <row r="848" ht="15.75" customHeight="1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</row>
    <row r="849" ht="15.75" customHeight="1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</row>
    <row r="850" ht="15.75" customHeight="1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</row>
    <row r="851" ht="15.75" customHeight="1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</row>
    <row r="852" ht="15.75" customHeight="1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</row>
    <row r="853" ht="15.75" customHeight="1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</row>
    <row r="854" ht="15.75" customHeight="1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</row>
    <row r="855" ht="15.75" customHeight="1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</row>
    <row r="856" ht="15.75" customHeight="1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</row>
    <row r="857" ht="15.75" customHeight="1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</row>
    <row r="858" ht="15.75" customHeight="1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</row>
    <row r="859" ht="15.75" customHeight="1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</row>
    <row r="860" ht="15.75" customHeight="1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</row>
    <row r="861" ht="15.75" customHeight="1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</row>
    <row r="862" ht="15.75" customHeight="1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</row>
    <row r="863" ht="15.75" customHeight="1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</row>
    <row r="864" ht="15.75" customHeight="1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</row>
    <row r="865" ht="15.75" customHeight="1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</row>
    <row r="866" ht="15.75" customHeight="1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</row>
    <row r="867" ht="15.75" customHeight="1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</row>
    <row r="868" ht="15.75" customHeight="1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</row>
    <row r="869" ht="15.75" customHeight="1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</row>
    <row r="870" ht="15.75" customHeight="1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</row>
    <row r="871" ht="15.75" customHeight="1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</row>
    <row r="872" ht="15.75" customHeight="1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</row>
    <row r="873" ht="15.75" customHeight="1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</row>
    <row r="874" ht="15.75" customHeight="1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</row>
    <row r="875" ht="15.75" customHeight="1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</row>
    <row r="876" ht="15.75" customHeight="1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</row>
    <row r="877" ht="15.75" customHeight="1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</row>
    <row r="878" ht="15.75" customHeight="1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</row>
    <row r="879" ht="15.75" customHeight="1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</row>
    <row r="880" ht="15.75" customHeight="1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</row>
    <row r="881" ht="15.75" customHeight="1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</row>
    <row r="882" ht="15.75" customHeight="1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</row>
    <row r="883" ht="15.75" customHeight="1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</row>
    <row r="884" ht="15.75" customHeight="1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</row>
    <row r="885" ht="15.75" customHeight="1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</row>
    <row r="886" ht="15.75" customHeight="1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</row>
    <row r="887" ht="15.75" customHeight="1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</row>
    <row r="888" ht="15.75" customHeight="1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</row>
    <row r="889" ht="15.75" customHeight="1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</row>
    <row r="890" ht="15.75" customHeight="1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</row>
    <row r="891" ht="15.75" customHeight="1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</row>
    <row r="892" ht="15.75" customHeight="1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</row>
    <row r="893" ht="15.75" customHeight="1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</row>
    <row r="894" ht="15.75" customHeight="1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</row>
    <row r="895" ht="15.75" customHeight="1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</row>
    <row r="896" ht="15.75" customHeight="1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</row>
    <row r="897" ht="15.75" customHeight="1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</row>
    <row r="898" ht="15.75" customHeight="1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</row>
    <row r="899" ht="15.75" customHeight="1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</row>
    <row r="900" ht="15.75" customHeight="1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</row>
    <row r="901" ht="15.75" customHeight="1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</row>
    <row r="902" ht="15.75" customHeight="1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</row>
    <row r="903" ht="15.75" customHeight="1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</row>
    <row r="904" ht="15.75" customHeight="1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</row>
    <row r="905" ht="15.75" customHeight="1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</row>
    <row r="906" ht="15.75" customHeight="1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</row>
    <row r="907" ht="15.75" customHeight="1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</row>
    <row r="908" ht="15.75" customHeight="1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</row>
    <row r="909" ht="15.75" customHeight="1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</row>
    <row r="910" ht="15.75" customHeight="1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</row>
    <row r="911" ht="15.75" customHeight="1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</row>
    <row r="912" ht="15.75" customHeight="1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</row>
    <row r="913" ht="15.75" customHeight="1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</row>
    <row r="914" ht="15.75" customHeight="1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</row>
    <row r="915" ht="15.75" customHeight="1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</row>
    <row r="916" ht="15.75" customHeight="1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</row>
    <row r="917" ht="15.75" customHeight="1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</row>
    <row r="918" ht="15.75" customHeight="1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</row>
    <row r="919" ht="15.75" customHeight="1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</row>
    <row r="920" ht="15.75" customHeight="1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</row>
    <row r="921" ht="15.75" customHeight="1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</row>
    <row r="922" ht="15.75" customHeight="1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</row>
    <row r="923" ht="15.75" customHeight="1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</row>
    <row r="924" ht="15.75" customHeight="1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</row>
    <row r="925" ht="15.75" customHeight="1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</row>
    <row r="926" ht="15.75" customHeight="1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</row>
    <row r="927" ht="15.75" customHeight="1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</row>
    <row r="928" ht="15.75" customHeight="1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</row>
    <row r="929" ht="15.75" customHeight="1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</row>
    <row r="930" ht="15.75" customHeight="1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</row>
    <row r="931" ht="15.75" customHeight="1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</row>
    <row r="932" ht="15.75" customHeight="1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</row>
    <row r="933" ht="15.75" customHeight="1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</row>
    <row r="934" ht="15.75" customHeight="1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</row>
    <row r="935" ht="15.75" customHeight="1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</row>
    <row r="936" ht="15.75" customHeight="1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</row>
    <row r="937" ht="15.75" customHeight="1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</row>
    <row r="938" ht="15.75" customHeight="1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</row>
    <row r="939" ht="15.75" customHeight="1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</row>
    <row r="940" ht="15.75" customHeight="1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</row>
    <row r="941" ht="15.75" customHeight="1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</row>
    <row r="942" ht="15.75" customHeight="1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</row>
    <row r="943" ht="15.75" customHeight="1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</row>
    <row r="944" ht="15.75" customHeight="1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</row>
    <row r="945" ht="15.75" customHeight="1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</row>
    <row r="946" ht="15.75" customHeight="1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</row>
    <row r="947" ht="15.75" customHeight="1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</row>
    <row r="948" ht="15.75" customHeight="1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</row>
    <row r="949" ht="15.75" customHeight="1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</row>
    <row r="950" ht="15.75" customHeight="1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</row>
    <row r="951" ht="15.75" customHeight="1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</row>
    <row r="952" ht="15.75" customHeight="1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</row>
    <row r="953" ht="15.75" customHeight="1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</row>
    <row r="954" ht="15.75" customHeight="1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</row>
    <row r="955" ht="15.75" customHeight="1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</row>
    <row r="956" ht="15.75" customHeight="1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</row>
    <row r="957" ht="15.75" customHeight="1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</row>
    <row r="958" ht="15.75" customHeight="1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</row>
    <row r="959" ht="15.75" customHeight="1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</row>
    <row r="960" ht="15.75" customHeight="1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</row>
    <row r="961" ht="15.75" customHeight="1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</row>
    <row r="962" ht="15.75" customHeight="1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</row>
    <row r="963" ht="15.75" customHeight="1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</row>
    <row r="964" ht="15.75" customHeight="1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</row>
    <row r="965" ht="15.75" customHeight="1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</row>
    <row r="966" ht="15.75" customHeight="1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</row>
    <row r="967" ht="15.75" customHeight="1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</row>
    <row r="968" ht="15.75" customHeight="1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</row>
    <row r="969" ht="15.75" customHeight="1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</row>
    <row r="970" ht="15.75" customHeight="1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</row>
    <row r="971" ht="15.75" customHeight="1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</row>
    <row r="972" ht="15.75" customHeight="1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</row>
    <row r="973" ht="15.75" customHeight="1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</row>
    <row r="974" ht="15.75" customHeight="1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</row>
    <row r="975" ht="15.75" customHeight="1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</row>
    <row r="976" ht="15.75" customHeight="1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</row>
    <row r="977" ht="15.75" customHeight="1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</row>
    <row r="978" ht="15.75" customHeight="1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</row>
    <row r="979" ht="15.75" customHeight="1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</row>
    <row r="980" ht="15.75" customHeight="1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</row>
    <row r="981" ht="15.75" customHeight="1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</row>
    <row r="982" ht="15.75" customHeight="1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4"/>
      <c r="AB982" s="84"/>
      <c r="AC982" s="84"/>
      <c r="AD982" s="84"/>
      <c r="AE982" s="84"/>
      <c r="AF982" s="84"/>
      <c r="AG982" s="84"/>
      <c r="AH982" s="84"/>
      <c r="AI982" s="84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84"/>
      <c r="AW982" s="84"/>
      <c r="AX982" s="84"/>
    </row>
    <row r="983" ht="15.75" customHeight="1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4"/>
      <c r="AB983" s="84"/>
      <c r="AC983" s="84"/>
      <c r="AD983" s="84"/>
      <c r="AE983" s="84"/>
      <c r="AF983" s="84"/>
      <c r="AG983" s="84"/>
      <c r="AH983" s="84"/>
      <c r="AI983" s="84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84"/>
      <c r="AW983" s="84"/>
      <c r="AX983" s="84"/>
    </row>
    <row r="984" ht="15.75" customHeight="1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4"/>
      <c r="AB984" s="84"/>
      <c r="AC984" s="84"/>
      <c r="AD984" s="84"/>
      <c r="AE984" s="84"/>
      <c r="AF984" s="84"/>
      <c r="AG984" s="84"/>
      <c r="AH984" s="84"/>
      <c r="AI984" s="84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84"/>
      <c r="AW984" s="84"/>
      <c r="AX984" s="84"/>
    </row>
    <row r="985" ht="15.75" customHeight="1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4"/>
      <c r="AB985" s="84"/>
      <c r="AC985" s="84"/>
      <c r="AD985" s="84"/>
      <c r="AE985" s="84"/>
      <c r="AF985" s="84"/>
      <c r="AG985" s="84"/>
      <c r="AH985" s="84"/>
      <c r="AI985" s="84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84"/>
      <c r="AW985" s="84"/>
      <c r="AX985" s="84"/>
    </row>
    <row r="986" ht="15.75" customHeight="1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4"/>
      <c r="AB986" s="84"/>
      <c r="AC986" s="84"/>
      <c r="AD986" s="84"/>
      <c r="AE986" s="84"/>
      <c r="AF986" s="84"/>
      <c r="AG986" s="84"/>
      <c r="AH986" s="84"/>
      <c r="AI986" s="84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84"/>
      <c r="AW986" s="84"/>
      <c r="AX986" s="84"/>
    </row>
    <row r="987" ht="15.75" customHeight="1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4"/>
      <c r="AB987" s="84"/>
      <c r="AC987" s="84"/>
      <c r="AD987" s="84"/>
      <c r="AE987" s="84"/>
      <c r="AF987" s="84"/>
      <c r="AG987" s="84"/>
      <c r="AH987" s="84"/>
      <c r="AI987" s="84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84"/>
      <c r="AW987" s="84"/>
      <c r="AX987" s="84"/>
    </row>
    <row r="988" ht="15.75" customHeight="1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4"/>
      <c r="AB988" s="84"/>
      <c r="AC988" s="84"/>
      <c r="AD988" s="84"/>
      <c r="AE988" s="84"/>
      <c r="AF988" s="84"/>
      <c r="AG988" s="84"/>
      <c r="AH988" s="84"/>
      <c r="AI988" s="84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84"/>
      <c r="AW988" s="84"/>
      <c r="AX988" s="84"/>
    </row>
    <row r="989" ht="15.75" customHeight="1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</row>
    <row r="990" ht="15.75" customHeight="1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4"/>
      <c r="AB990" s="84"/>
      <c r="AC990" s="84"/>
      <c r="AD990" s="84"/>
      <c r="AE990" s="84"/>
      <c r="AF990" s="84"/>
      <c r="AG990" s="84"/>
      <c r="AH990" s="84"/>
      <c r="AI990" s="84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84"/>
      <c r="AW990" s="84"/>
      <c r="AX990" s="84"/>
    </row>
    <row r="991" ht="15.75" customHeight="1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4"/>
      <c r="AB991" s="84"/>
      <c r="AC991" s="84"/>
      <c r="AD991" s="84"/>
      <c r="AE991" s="84"/>
      <c r="AF991" s="84"/>
      <c r="AG991" s="84"/>
      <c r="AH991" s="84"/>
      <c r="AI991" s="84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84"/>
      <c r="AW991" s="84"/>
      <c r="AX991" s="84"/>
    </row>
    <row r="992" ht="15.75" customHeight="1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4"/>
      <c r="AB992" s="84"/>
      <c r="AC992" s="84"/>
      <c r="AD992" s="84"/>
      <c r="AE992" s="84"/>
      <c r="AF992" s="84"/>
      <c r="AG992" s="84"/>
      <c r="AH992" s="84"/>
      <c r="AI992" s="84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84"/>
      <c r="AW992" s="84"/>
      <c r="AX992" s="84"/>
    </row>
    <row r="993" ht="15.75" customHeight="1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4"/>
      <c r="AB993" s="84"/>
      <c r="AC993" s="84"/>
      <c r="AD993" s="84"/>
      <c r="AE993" s="84"/>
      <c r="AF993" s="84"/>
      <c r="AG993" s="84"/>
      <c r="AH993" s="84"/>
      <c r="AI993" s="84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84"/>
      <c r="AW993" s="84"/>
      <c r="AX993" s="84"/>
    </row>
    <row r="994" ht="15.75" customHeight="1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4"/>
      <c r="AB994" s="84"/>
      <c r="AC994" s="84"/>
      <c r="AD994" s="84"/>
      <c r="AE994" s="84"/>
      <c r="AF994" s="84"/>
      <c r="AG994" s="84"/>
      <c r="AH994" s="84"/>
      <c r="AI994" s="84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84"/>
      <c r="AW994" s="84"/>
      <c r="AX994" s="84"/>
    </row>
    <row r="995" ht="15.75" customHeight="1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4"/>
      <c r="AB995" s="84"/>
      <c r="AC995" s="84"/>
      <c r="AD995" s="84"/>
      <c r="AE995" s="84"/>
      <c r="AF995" s="84"/>
      <c r="AG995" s="84"/>
      <c r="AH995" s="84"/>
      <c r="AI995" s="84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84"/>
      <c r="AW995" s="84"/>
      <c r="AX995" s="84"/>
    </row>
    <row r="996" ht="15.75" customHeight="1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4"/>
      <c r="AB996" s="84"/>
      <c r="AC996" s="84"/>
      <c r="AD996" s="84"/>
      <c r="AE996" s="84"/>
      <c r="AF996" s="84"/>
      <c r="AG996" s="84"/>
      <c r="AH996" s="84"/>
      <c r="AI996" s="84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84"/>
      <c r="AW996" s="84"/>
      <c r="AX996" s="84"/>
    </row>
    <row r="997" ht="15.75" customHeight="1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84"/>
      <c r="AW997" s="84"/>
      <c r="AX997" s="84"/>
    </row>
    <row r="998" ht="15.75" customHeight="1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4"/>
      <c r="AB998" s="84"/>
      <c r="AC998" s="84"/>
      <c r="AD998" s="84"/>
      <c r="AE998" s="84"/>
      <c r="AF998" s="84"/>
      <c r="AG998" s="84"/>
      <c r="AH998" s="84"/>
      <c r="AI998" s="84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84"/>
      <c r="AW998" s="84"/>
      <c r="AX998" s="84"/>
    </row>
    <row r="999" ht="15.75" customHeight="1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4"/>
      <c r="AB999" s="84"/>
      <c r="AC999" s="84"/>
      <c r="AD999" s="84"/>
      <c r="AE999" s="84"/>
      <c r="AF999" s="84"/>
      <c r="AG999" s="84"/>
      <c r="AH999" s="84"/>
      <c r="AI999" s="84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84"/>
      <c r="AW999" s="84"/>
      <c r="AX999" s="84"/>
    </row>
    <row r="1000" ht="15.75" customHeight="1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4"/>
      <c r="AB1000" s="84"/>
      <c r="AC1000" s="84"/>
      <c r="AD1000" s="84"/>
      <c r="AE1000" s="84"/>
      <c r="AF1000" s="84"/>
      <c r="AG1000" s="84"/>
      <c r="AH1000" s="84"/>
      <c r="AI1000" s="84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84"/>
      <c r="AW1000" s="84"/>
      <c r="AX1000" s="84"/>
    </row>
  </sheetData>
  <mergeCells count="471">
    <mergeCell ref="I35:M35"/>
    <mergeCell ref="J36:M36"/>
    <mergeCell ref="I19:J19"/>
    <mergeCell ref="L19:M20"/>
    <mergeCell ref="I21:J21"/>
    <mergeCell ref="L21:M21"/>
    <mergeCell ref="I22:M22"/>
    <mergeCell ref="I23:M33"/>
    <mergeCell ref="I34:M34"/>
    <mergeCell ref="J42:M42"/>
    <mergeCell ref="J43:M43"/>
    <mergeCell ref="J44:M44"/>
    <mergeCell ref="J45:M45"/>
    <mergeCell ref="L15:M17"/>
    <mergeCell ref="L18:M18"/>
    <mergeCell ref="N22:N31"/>
    <mergeCell ref="N35:N45"/>
    <mergeCell ref="J37:M37"/>
    <mergeCell ref="J38:M38"/>
    <mergeCell ref="J39:M39"/>
    <mergeCell ref="I10:J10"/>
    <mergeCell ref="I11:J11"/>
    <mergeCell ref="L9:M11"/>
    <mergeCell ref="L12:M12"/>
    <mergeCell ref="I13:J13"/>
    <mergeCell ref="L13:M13"/>
    <mergeCell ref="K14:K15"/>
    <mergeCell ref="L14:M14"/>
    <mergeCell ref="I12:J12"/>
    <mergeCell ref="I16:J16"/>
    <mergeCell ref="I4:J4"/>
    <mergeCell ref="K4:L4"/>
    <mergeCell ref="K7:K12"/>
    <mergeCell ref="L7:M7"/>
    <mergeCell ref="L8:M8"/>
    <mergeCell ref="N8:N20"/>
    <mergeCell ref="K17:K18"/>
    <mergeCell ref="J40:M40"/>
    <mergeCell ref="J41:M41"/>
    <mergeCell ref="A40:A45"/>
    <mergeCell ref="B42:B45"/>
    <mergeCell ref="D42:D45"/>
    <mergeCell ref="A47:A61"/>
    <mergeCell ref="F43:G43"/>
    <mergeCell ref="F44:G44"/>
    <mergeCell ref="F45:G45"/>
    <mergeCell ref="A33:A38"/>
    <mergeCell ref="B35:B38"/>
    <mergeCell ref="B39:C39"/>
    <mergeCell ref="B40:C40"/>
    <mergeCell ref="B41:C41"/>
    <mergeCell ref="E41:F41"/>
    <mergeCell ref="E42:G42"/>
    <mergeCell ref="F8:G9"/>
    <mergeCell ref="B11:C11"/>
    <mergeCell ref="E11:E12"/>
    <mergeCell ref="F11:G12"/>
    <mergeCell ref="H11:H12"/>
    <mergeCell ref="B12:C12"/>
    <mergeCell ref="B13:C13"/>
    <mergeCell ref="B14:B17"/>
    <mergeCell ref="B19:C19"/>
    <mergeCell ref="A19:A24"/>
    <mergeCell ref="B21:B24"/>
    <mergeCell ref="D22:D24"/>
    <mergeCell ref="A12:A17"/>
    <mergeCell ref="D14:D15"/>
    <mergeCell ref="E14:E15"/>
    <mergeCell ref="F14:G15"/>
    <mergeCell ref="H14:H15"/>
    <mergeCell ref="E16:F16"/>
    <mergeCell ref="F20:G20"/>
    <mergeCell ref="E19:F19"/>
    <mergeCell ref="B20:C20"/>
    <mergeCell ref="E21:F21"/>
    <mergeCell ref="E22:G22"/>
    <mergeCell ref="H22:H33"/>
    <mergeCell ref="B25:C25"/>
    <mergeCell ref="A26:A31"/>
    <mergeCell ref="B32:C32"/>
    <mergeCell ref="B26:C26"/>
    <mergeCell ref="D26:D31"/>
    <mergeCell ref="B27:C27"/>
    <mergeCell ref="B28:B31"/>
    <mergeCell ref="B33:C33"/>
    <mergeCell ref="D33:D38"/>
    <mergeCell ref="B34:C34"/>
    <mergeCell ref="H35:H40"/>
    <mergeCell ref="H42:H45"/>
    <mergeCell ref="O45:T45"/>
    <mergeCell ref="O46:T46"/>
    <mergeCell ref="O40:T40"/>
    <mergeCell ref="O41:T41"/>
    <mergeCell ref="O42:T42"/>
    <mergeCell ref="O43:T43"/>
    <mergeCell ref="O44:T44"/>
    <mergeCell ref="I46:J46"/>
    <mergeCell ref="L46:M46"/>
    <mergeCell ref="Q21:T21"/>
    <mergeCell ref="O22:T22"/>
    <mergeCell ref="O23:P23"/>
    <mergeCell ref="Q23:R23"/>
    <mergeCell ref="S23:T23"/>
    <mergeCell ref="Q24:R24"/>
    <mergeCell ref="S24:T24"/>
    <mergeCell ref="O24:P24"/>
    <mergeCell ref="O25:P25"/>
    <mergeCell ref="Q25:R25"/>
    <mergeCell ref="S25:T25"/>
    <mergeCell ref="O26:P26"/>
    <mergeCell ref="Q26:R26"/>
    <mergeCell ref="S26:T26"/>
    <mergeCell ref="Q29:R29"/>
    <mergeCell ref="S29:T29"/>
    <mergeCell ref="O27:P27"/>
    <mergeCell ref="Q27:R27"/>
    <mergeCell ref="S27:T27"/>
    <mergeCell ref="O28:P28"/>
    <mergeCell ref="Q28:R28"/>
    <mergeCell ref="S28:T28"/>
    <mergeCell ref="O29:P29"/>
    <mergeCell ref="O30:P30"/>
    <mergeCell ref="Q30:R30"/>
    <mergeCell ref="S30:T30"/>
    <mergeCell ref="O31:P31"/>
    <mergeCell ref="Q31:R31"/>
    <mergeCell ref="S31:T31"/>
    <mergeCell ref="O32:T32"/>
    <mergeCell ref="O33:T33"/>
    <mergeCell ref="O34:T34"/>
    <mergeCell ref="O35:T35"/>
    <mergeCell ref="O36:T36"/>
    <mergeCell ref="O37:T37"/>
    <mergeCell ref="O38:T38"/>
    <mergeCell ref="O39:T39"/>
    <mergeCell ref="L47:M47"/>
    <mergeCell ref="O47:T47"/>
    <mergeCell ref="AD52:AD53"/>
    <mergeCell ref="AA54:AC55"/>
    <mergeCell ref="AD54:AD55"/>
    <mergeCell ref="AA46:AC47"/>
    <mergeCell ref="AD46:AD47"/>
    <mergeCell ref="AA48:AD48"/>
    <mergeCell ref="Z49:Z61"/>
    <mergeCell ref="AA49:AD49"/>
    <mergeCell ref="AE49:AE61"/>
    <mergeCell ref="AD50:AD51"/>
    <mergeCell ref="AD38:AD39"/>
    <mergeCell ref="AA40:AC41"/>
    <mergeCell ref="AD40:AD41"/>
    <mergeCell ref="AA44:AC45"/>
    <mergeCell ref="AD44:AD45"/>
    <mergeCell ref="AA18:AD18"/>
    <mergeCell ref="AA19:AD19"/>
    <mergeCell ref="AE22:AE33"/>
    <mergeCell ref="AA34:AD34"/>
    <mergeCell ref="AA35:AD35"/>
    <mergeCell ref="AE35:AE47"/>
    <mergeCell ref="AD36:AD37"/>
    <mergeCell ref="AA50:AC51"/>
    <mergeCell ref="AA52:AC53"/>
    <mergeCell ref="AA56:AC57"/>
    <mergeCell ref="AD56:AD57"/>
    <mergeCell ref="AA58:AC59"/>
    <mergeCell ref="AD58:AD59"/>
    <mergeCell ref="AA60:AC61"/>
    <mergeCell ref="AD60:AD61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104:J104"/>
    <mergeCell ref="B105:J105"/>
    <mergeCell ref="B155:J155"/>
    <mergeCell ref="B156:J156"/>
    <mergeCell ref="B157:J157"/>
    <mergeCell ref="B158:J158"/>
    <mergeCell ref="B159:J159"/>
    <mergeCell ref="B160:J160"/>
    <mergeCell ref="B161:J161"/>
    <mergeCell ref="B162:J162"/>
    <mergeCell ref="B163:J163"/>
    <mergeCell ref="B164:J164"/>
    <mergeCell ref="B165:J165"/>
    <mergeCell ref="B166:J166"/>
    <mergeCell ref="B167:J167"/>
    <mergeCell ref="B168:J168"/>
    <mergeCell ref="B176:J176"/>
    <mergeCell ref="B177:J177"/>
    <mergeCell ref="B178:J178"/>
    <mergeCell ref="B179:J179"/>
    <mergeCell ref="B180:J180"/>
    <mergeCell ref="B181:J181"/>
    <mergeCell ref="B182:J182"/>
    <mergeCell ref="B183:J183"/>
    <mergeCell ref="B169:J169"/>
    <mergeCell ref="B170:J170"/>
    <mergeCell ref="B171:J171"/>
    <mergeCell ref="B172:J172"/>
    <mergeCell ref="B173:J173"/>
    <mergeCell ref="B174:J174"/>
    <mergeCell ref="B175:J175"/>
    <mergeCell ref="B106:J106"/>
    <mergeCell ref="B107:J107"/>
    <mergeCell ref="B108:J108"/>
    <mergeCell ref="B109:J109"/>
    <mergeCell ref="B110:J110"/>
    <mergeCell ref="B111:J111"/>
    <mergeCell ref="B112:J112"/>
    <mergeCell ref="B113:J113"/>
    <mergeCell ref="B114:J114"/>
    <mergeCell ref="B115:J115"/>
    <mergeCell ref="B116:J116"/>
    <mergeCell ref="B117:J117"/>
    <mergeCell ref="B118:J118"/>
    <mergeCell ref="B119:J119"/>
    <mergeCell ref="B120:J120"/>
    <mergeCell ref="B121:J121"/>
    <mergeCell ref="B122:J122"/>
    <mergeCell ref="B123:J123"/>
    <mergeCell ref="B124:J124"/>
    <mergeCell ref="B125:J125"/>
    <mergeCell ref="B126:J126"/>
    <mergeCell ref="B127:J127"/>
    <mergeCell ref="B128:J128"/>
    <mergeCell ref="B129:J129"/>
    <mergeCell ref="B130:J130"/>
    <mergeCell ref="B131:J131"/>
    <mergeCell ref="B132:J132"/>
    <mergeCell ref="B133:J133"/>
    <mergeCell ref="B134:J134"/>
    <mergeCell ref="B135:J135"/>
    <mergeCell ref="B136:J136"/>
    <mergeCell ref="B137:J137"/>
    <mergeCell ref="B138:J138"/>
    <mergeCell ref="B139:J139"/>
    <mergeCell ref="B140:J140"/>
    <mergeCell ref="B141:J141"/>
    <mergeCell ref="B142:J142"/>
    <mergeCell ref="B143:J143"/>
    <mergeCell ref="B144:J144"/>
    <mergeCell ref="B145:J145"/>
    <mergeCell ref="B146:J146"/>
    <mergeCell ref="B147:J147"/>
    <mergeCell ref="B148:J148"/>
    <mergeCell ref="B149:J149"/>
    <mergeCell ref="B150:J150"/>
    <mergeCell ref="B151:J151"/>
    <mergeCell ref="B152:J152"/>
    <mergeCell ref="B153:J153"/>
    <mergeCell ref="B154:J154"/>
    <mergeCell ref="B1:F1"/>
    <mergeCell ref="I1:M1"/>
    <mergeCell ref="O1:T1"/>
    <mergeCell ref="AA1:AD1"/>
    <mergeCell ref="A2:A3"/>
    <mergeCell ref="H2:H3"/>
    <mergeCell ref="K2:L2"/>
    <mergeCell ref="AA2:AD2"/>
    <mergeCell ref="B2:G2"/>
    <mergeCell ref="I2:J2"/>
    <mergeCell ref="N2:N5"/>
    <mergeCell ref="U2:U6"/>
    <mergeCell ref="B3:G3"/>
    <mergeCell ref="K3:L3"/>
    <mergeCell ref="K5:L5"/>
    <mergeCell ref="L6:M6"/>
    <mergeCell ref="AA5:AD5"/>
    <mergeCell ref="AA6:AD6"/>
    <mergeCell ref="AA8:AD8"/>
    <mergeCell ref="AA9:AD9"/>
    <mergeCell ref="AA21:AD21"/>
    <mergeCell ref="I3:J3"/>
    <mergeCell ref="F5:G6"/>
    <mergeCell ref="H5:H6"/>
    <mergeCell ref="I5:J5"/>
    <mergeCell ref="I6:J6"/>
    <mergeCell ref="I7:J7"/>
    <mergeCell ref="H8:H9"/>
    <mergeCell ref="E17:E18"/>
    <mergeCell ref="F17:G18"/>
    <mergeCell ref="H17:H18"/>
    <mergeCell ref="B18:C18"/>
    <mergeCell ref="O4:T4"/>
    <mergeCell ref="O5:T6"/>
    <mergeCell ref="O7:T7"/>
    <mergeCell ref="O8:T8"/>
    <mergeCell ref="O9:T20"/>
    <mergeCell ref="O21:P21"/>
    <mergeCell ref="V21:Y21"/>
    <mergeCell ref="V27:Y27"/>
    <mergeCell ref="V28:Y28"/>
    <mergeCell ref="V29:Y29"/>
    <mergeCell ref="V30:Y30"/>
    <mergeCell ref="V3:Y20"/>
    <mergeCell ref="U8:U20"/>
    <mergeCell ref="U22:U31"/>
    <mergeCell ref="V23:Y23"/>
    <mergeCell ref="V24:Y24"/>
    <mergeCell ref="V25:Y25"/>
    <mergeCell ref="V26:Y26"/>
    <mergeCell ref="V31:Y31"/>
    <mergeCell ref="AA20:AD20"/>
    <mergeCell ref="V22:AD22"/>
    <mergeCell ref="Z23:AD23"/>
    <mergeCell ref="Z24:AD24"/>
    <mergeCell ref="Z25:AD25"/>
    <mergeCell ref="Z26:AD26"/>
    <mergeCell ref="Z27:AD27"/>
    <mergeCell ref="Z28:AD28"/>
    <mergeCell ref="Z29:AD29"/>
    <mergeCell ref="Z30:AD30"/>
    <mergeCell ref="Z31:AD31"/>
    <mergeCell ref="V32:Y32"/>
    <mergeCell ref="Z32:AD32"/>
    <mergeCell ref="Z33:AD33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V1:Y1"/>
    <mergeCell ref="V2:Y2"/>
    <mergeCell ref="Z2:Z20"/>
    <mergeCell ref="AE2:AE20"/>
    <mergeCell ref="AA3:AD3"/>
    <mergeCell ref="AA4:AD4"/>
    <mergeCell ref="AA7:AD7"/>
    <mergeCell ref="AA36:AC37"/>
    <mergeCell ref="AA38:AC39"/>
    <mergeCell ref="AA42:AC43"/>
    <mergeCell ref="AD42:AD43"/>
    <mergeCell ref="O55:T55"/>
    <mergeCell ref="V55:Y55"/>
    <mergeCell ref="O56:T56"/>
    <mergeCell ref="V56:Y56"/>
    <mergeCell ref="O57:T57"/>
    <mergeCell ref="V57:Y57"/>
    <mergeCell ref="V58:Y58"/>
    <mergeCell ref="V61:Y61"/>
    <mergeCell ref="V62:Y62"/>
    <mergeCell ref="AA62:AD62"/>
    <mergeCell ref="O58:T58"/>
    <mergeCell ref="O59:T59"/>
    <mergeCell ref="V59:Y59"/>
    <mergeCell ref="O60:T60"/>
    <mergeCell ref="V60:Y60"/>
    <mergeCell ref="O61:T61"/>
    <mergeCell ref="O62:T62"/>
    <mergeCell ref="V39:Y39"/>
    <mergeCell ref="V40:Y40"/>
    <mergeCell ref="V41:Y41"/>
    <mergeCell ref="V42:Y42"/>
    <mergeCell ref="V43:Y43"/>
    <mergeCell ref="V44:Y44"/>
    <mergeCell ref="V33:Y33"/>
    <mergeCell ref="V34:Y34"/>
    <mergeCell ref="V35:Y35"/>
    <mergeCell ref="Z35:Z47"/>
    <mergeCell ref="V36:Y36"/>
    <mergeCell ref="V37:Y37"/>
    <mergeCell ref="V38:Y38"/>
    <mergeCell ref="V47:Y47"/>
    <mergeCell ref="V45:Y45"/>
    <mergeCell ref="V46:Y46"/>
    <mergeCell ref="O48:T48"/>
    <mergeCell ref="V48:Y48"/>
    <mergeCell ref="O49:T49"/>
    <mergeCell ref="V49:Y49"/>
    <mergeCell ref="V50:Y50"/>
    <mergeCell ref="V53:Y53"/>
    <mergeCell ref="V54:Y54"/>
    <mergeCell ref="O50:T50"/>
    <mergeCell ref="O51:T51"/>
    <mergeCell ref="V51:Y51"/>
    <mergeCell ref="O52:T52"/>
    <mergeCell ref="V52:Y52"/>
    <mergeCell ref="O53:T53"/>
    <mergeCell ref="O54:T54"/>
    <mergeCell ref="E5:E6"/>
    <mergeCell ref="E7:F7"/>
    <mergeCell ref="B4:C4"/>
    <mergeCell ref="E4:F4"/>
    <mergeCell ref="A5:A10"/>
    <mergeCell ref="B5:C5"/>
    <mergeCell ref="D5:D6"/>
    <mergeCell ref="B6:C6"/>
    <mergeCell ref="B7:B10"/>
    <mergeCell ref="E10:F10"/>
    <mergeCell ref="D8:D9"/>
    <mergeCell ref="E8:E9"/>
    <mergeCell ref="B46:C46"/>
    <mergeCell ref="E46:F46"/>
    <mergeCell ref="B47:J47"/>
    <mergeCell ref="B48:J48"/>
    <mergeCell ref="B49:J49"/>
    <mergeCell ref="L48:M48"/>
    <mergeCell ref="L49:M49"/>
    <mergeCell ref="L50:M50"/>
    <mergeCell ref="L51:M51"/>
    <mergeCell ref="L52:M52"/>
    <mergeCell ref="L53:M53"/>
    <mergeCell ref="L54:M54"/>
    <mergeCell ref="B50:J50"/>
    <mergeCell ref="B51:J51"/>
    <mergeCell ref="B52:J52"/>
    <mergeCell ref="B53:J53"/>
    <mergeCell ref="B54:J54"/>
    <mergeCell ref="B55:J55"/>
    <mergeCell ref="B56:J56"/>
    <mergeCell ref="L62:M62"/>
    <mergeCell ref="L63:M63"/>
    <mergeCell ref="L64:M64"/>
    <mergeCell ref="L65:M65"/>
    <mergeCell ref="L66:M66"/>
    <mergeCell ref="L67:M67"/>
    <mergeCell ref="L68:M68"/>
    <mergeCell ref="L69:M69"/>
    <mergeCell ref="L55:M55"/>
    <mergeCell ref="L56:M56"/>
    <mergeCell ref="L57:M57"/>
    <mergeCell ref="L58:M58"/>
    <mergeCell ref="L59:M59"/>
    <mergeCell ref="L60:M60"/>
    <mergeCell ref="L61:M61"/>
  </mergeCells>
  <conditionalFormatting sqref="S23:T31">
    <cfRule type="endsWith" dxfId="0" priority="1" operator="endsWith" text="PM">
      <formula>RIGHT((S23),LEN("PM"))=("PM")</formula>
    </cfRule>
  </conditionalFormatting>
  <conditionalFormatting sqref="S23:T31">
    <cfRule type="containsBlanks" dxfId="0" priority="2">
      <formula>LEN(TRIM(S23))=0</formula>
    </cfRule>
  </conditionalFormatting>
  <conditionalFormatting sqref="O23:R31">
    <cfRule type="containsBlanks" dxfId="0" priority="3">
      <formula>LEN(TRIM(O23))=0</formula>
    </cfRule>
  </conditionalFormatting>
  <conditionalFormatting sqref="O21:P21">
    <cfRule type="containsBlanks" dxfId="0" priority="4">
      <formula>LEN(TRIM(O21))=0</formula>
    </cfRule>
  </conditionalFormatting>
  <conditionalFormatting sqref="I17:J18">
    <cfRule type="containsBlanks" dxfId="0" priority="5">
      <formula>LEN(TRIM(I17))=0</formula>
    </cfRule>
  </conditionalFormatting>
  <conditionalFormatting sqref="O22:T22">
    <cfRule type="containsBlanks" dxfId="0" priority="6">
      <formula>LEN(TRIM(O22))=0</formula>
    </cfRule>
  </conditionalFormatting>
  <conditionalFormatting sqref="O32:T32">
    <cfRule type="containsBlanks" dxfId="0" priority="7">
      <formula>LEN(TRIM(O32))=0</formula>
    </cfRule>
  </conditionalFormatting>
  <conditionalFormatting sqref="AF4:AF5">
    <cfRule type="containsBlanks" dxfId="1" priority="8">
      <formula>LEN(TRIM(AF4))=0</formula>
    </cfRule>
  </conditionalFormatting>
  <conditionalFormatting sqref="E13:F13">
    <cfRule type="containsBlanks" dxfId="0" priority="9">
      <formula>LEN(TRIM(E13))=0</formula>
    </cfRule>
  </conditionalFormatting>
  <dataValidations>
    <dataValidation type="list" allowBlank="1" sqref="I5">
      <formula1>'Races et classe et malediction'!$A$3:$A$604</formula1>
    </dataValidation>
    <dataValidation type="list" allowBlank="1" sqref="K5">
      <formula1>Tableau!$E$2:$E$10</formula1>
    </dataValidation>
    <dataValidation type="list" allowBlank="1" sqref="AF5">
      <formula1>'Races et classe et malediction'!$U$3:$U$604</formula1>
    </dataValidation>
    <dataValidation type="list" allowBlank="1" sqref="I37:I45">
      <formula1>Arme!$B$2:$B$1000</formula1>
    </dataValidation>
    <dataValidation type="list" allowBlank="1" sqref="O21">
      <formula1>"PM,Emplacements"</formula1>
    </dataValidation>
    <dataValidation type="list" allowBlank="1" sqref="AF3">
      <formula1>Tableau!$AK$3:$AK$5</formula1>
    </dataValidation>
    <dataValidation type="list" allowBlank="1" sqref="I3">
      <formula1>'Races et classe et malediction'!$G$3:$G$604</formula1>
    </dataValidation>
    <dataValidation type="list" allowBlank="1" showErrorMessage="1" sqref="G23:G40">
      <formula1>Tableau!$AM$2:$AM$4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57"/>
    <col customWidth="1" min="2" max="2" width="91.86"/>
    <col customWidth="1" min="3" max="6" width="2.57"/>
  </cols>
  <sheetData>
    <row r="1" ht="258.75" customHeight="1">
      <c r="B1" s="85"/>
    </row>
    <row r="2" ht="258.75" customHeight="1">
      <c r="B2" s="85"/>
    </row>
    <row r="3" ht="258.75" customHeight="1">
      <c r="B3" s="85"/>
    </row>
    <row r="4" ht="258.75" customHeight="1">
      <c r="B4" s="85"/>
    </row>
    <row r="5" ht="258.75" customHeight="1">
      <c r="B5" s="85"/>
    </row>
    <row r="6" ht="258.75" customHeight="1">
      <c r="B6" s="85"/>
    </row>
    <row r="7" ht="258.75" customHeight="1">
      <c r="B7" s="85"/>
    </row>
    <row r="8" ht="258.75" customHeight="1">
      <c r="B8" s="85"/>
    </row>
    <row r="9" ht="258.75" customHeight="1">
      <c r="B9" s="85"/>
    </row>
    <row r="10" ht="258.75" customHeight="1">
      <c r="B10" s="85"/>
    </row>
    <row r="11" ht="258.75" customHeight="1">
      <c r="B11" s="85"/>
    </row>
    <row r="12" ht="258.75" customHeight="1">
      <c r="B12" s="85"/>
    </row>
    <row r="13" ht="258.75" customHeight="1">
      <c r="B13" s="85"/>
    </row>
    <row r="14" ht="258.75" customHeight="1">
      <c r="B14" s="85"/>
    </row>
    <row r="15" ht="258.75" customHeight="1">
      <c r="B15" s="85"/>
    </row>
    <row r="16" ht="258.75" customHeight="1">
      <c r="B16" s="85"/>
    </row>
    <row r="17" ht="258.75" customHeight="1">
      <c r="B17" s="85"/>
    </row>
    <row r="18" ht="258.75" customHeight="1">
      <c r="B18" s="85"/>
    </row>
    <row r="19" ht="258.75" customHeight="1">
      <c r="B19" s="85"/>
    </row>
    <row r="20" ht="258.75" customHeight="1">
      <c r="B20" s="85"/>
    </row>
    <row r="21" ht="258.75" customHeight="1">
      <c r="B21" s="85"/>
    </row>
    <row r="22" ht="258.75" customHeight="1">
      <c r="B22" s="85"/>
    </row>
    <row r="23" ht="258.75" customHeight="1">
      <c r="B23" s="85"/>
    </row>
    <row r="24" ht="258.75" customHeight="1">
      <c r="B24" s="85"/>
    </row>
    <row r="25" ht="258.75" customHeight="1">
      <c r="B25" s="85"/>
    </row>
    <row r="26" ht="258.75" customHeight="1">
      <c r="B26" s="85"/>
    </row>
    <row r="27" ht="258.75" customHeight="1">
      <c r="B27" s="85"/>
    </row>
    <row r="28" ht="258.75" customHeight="1">
      <c r="B28" s="85"/>
    </row>
    <row r="29" ht="258.75" customHeight="1">
      <c r="B29" s="85"/>
    </row>
    <row r="30" ht="258.75" customHeight="1">
      <c r="B30" s="85"/>
    </row>
    <row r="31" ht="258.75" customHeight="1">
      <c r="B31" s="85"/>
    </row>
    <row r="32" ht="258.75" customHeight="1">
      <c r="B32" s="85"/>
    </row>
    <row r="33" ht="258.75" customHeight="1">
      <c r="B33" s="85"/>
    </row>
    <row r="34" ht="258.75" customHeight="1">
      <c r="B34" s="85"/>
    </row>
    <row r="35" ht="258.75" customHeight="1">
      <c r="B35" s="85"/>
    </row>
    <row r="36" ht="258.75" customHeight="1">
      <c r="B36" s="85"/>
    </row>
    <row r="37" ht="258.75" customHeight="1">
      <c r="B37" s="85"/>
    </row>
    <row r="38" ht="258.75" customHeight="1">
      <c r="B38" s="85"/>
    </row>
    <row r="39" ht="258.75" customHeight="1">
      <c r="B39" s="85"/>
    </row>
    <row r="40" ht="258.75" customHeight="1">
      <c r="B40" s="85"/>
    </row>
    <row r="41" ht="258.75" customHeight="1">
      <c r="B41" s="85"/>
    </row>
    <row r="42" ht="258.75" customHeight="1">
      <c r="B42" s="85"/>
    </row>
    <row r="43" ht="258.75" customHeight="1">
      <c r="B43" s="85"/>
    </row>
    <row r="44" ht="258.75" customHeight="1">
      <c r="B44" s="85"/>
    </row>
    <row r="45" ht="258.75" customHeight="1">
      <c r="B45" s="85"/>
    </row>
    <row r="46" ht="258.75" customHeight="1">
      <c r="B46" s="85"/>
    </row>
    <row r="47" ht="258.75" customHeight="1">
      <c r="B47" s="85"/>
    </row>
    <row r="48" ht="258.75" customHeight="1">
      <c r="B48" s="85"/>
    </row>
    <row r="49" ht="258.75" customHeight="1">
      <c r="B49" s="85"/>
    </row>
    <row r="50" ht="258.75" customHeight="1">
      <c r="B50" s="85"/>
    </row>
    <row r="51" ht="258.75" customHeight="1">
      <c r="B51" s="85"/>
    </row>
    <row r="52" ht="258.75" customHeight="1">
      <c r="B52" s="85"/>
    </row>
    <row r="53" ht="258.75" customHeight="1">
      <c r="B53" s="85"/>
    </row>
    <row r="54" ht="258.75" customHeight="1">
      <c r="B54" s="85"/>
    </row>
    <row r="55" ht="258.75" customHeight="1">
      <c r="B55" s="85"/>
    </row>
    <row r="56" ht="258.75" customHeight="1">
      <c r="B56" s="85"/>
    </row>
    <row r="57" ht="258.75" customHeight="1">
      <c r="B57" s="85"/>
    </row>
    <row r="58" ht="258.75" customHeight="1">
      <c r="B58" s="85"/>
    </row>
    <row r="59" ht="258.75" customHeight="1">
      <c r="B59" s="85"/>
    </row>
    <row r="60" ht="258.75" customHeight="1">
      <c r="B60" s="85"/>
    </row>
    <row r="61" ht="258.75" customHeight="1">
      <c r="B61" s="85"/>
    </row>
    <row r="62" ht="258.75" customHeight="1">
      <c r="B62" s="85"/>
    </row>
    <row r="63" ht="258.75" customHeight="1">
      <c r="B63" s="85"/>
    </row>
    <row r="64" ht="258.75" customHeight="1">
      <c r="B64" s="85"/>
    </row>
    <row r="65" ht="258.75" customHeight="1">
      <c r="B65" s="85"/>
    </row>
    <row r="66" ht="258.75" customHeight="1">
      <c r="B66" s="85"/>
    </row>
    <row r="67" ht="258.75" customHeight="1">
      <c r="B67" s="85"/>
    </row>
    <row r="68" ht="258.75" customHeight="1">
      <c r="B68" s="85"/>
    </row>
    <row r="69" ht="258.75" customHeight="1">
      <c r="B69" s="85"/>
    </row>
    <row r="70" ht="258.75" customHeight="1">
      <c r="B70" s="85"/>
    </row>
    <row r="71" ht="258.75" customHeight="1">
      <c r="B71" s="85"/>
    </row>
    <row r="72" ht="258.75" customHeight="1">
      <c r="B72" s="85"/>
    </row>
    <row r="73" ht="258.75" customHeight="1">
      <c r="B73" s="85"/>
    </row>
    <row r="74" ht="258.75" customHeight="1">
      <c r="B74" s="85"/>
    </row>
    <row r="75" ht="258.75" customHeight="1">
      <c r="B75" s="85"/>
    </row>
    <row r="76" ht="258.75" customHeight="1">
      <c r="B76" s="85"/>
    </row>
    <row r="77" ht="258.75" customHeight="1">
      <c r="B77" s="85"/>
    </row>
    <row r="78" ht="258.75" customHeight="1">
      <c r="B78" s="85"/>
    </row>
    <row r="79" ht="258.75" customHeight="1">
      <c r="B79" s="85"/>
    </row>
    <row r="80" ht="258.75" customHeight="1">
      <c r="B80" s="85"/>
    </row>
    <row r="81" ht="258.75" customHeight="1">
      <c r="B81" s="85"/>
    </row>
    <row r="82" ht="258.75" customHeight="1">
      <c r="B82" s="85"/>
    </row>
    <row r="83" ht="258.75" customHeight="1">
      <c r="B83" s="85"/>
    </row>
    <row r="84" ht="258.75" customHeight="1">
      <c r="B84" s="85"/>
    </row>
    <row r="85" ht="258.75" customHeight="1">
      <c r="B85" s="85"/>
    </row>
    <row r="86" ht="258.75" customHeight="1">
      <c r="B86" s="85"/>
    </row>
    <row r="87" ht="258.75" customHeight="1">
      <c r="B87" s="85"/>
    </row>
    <row r="88" ht="258.75" customHeight="1">
      <c r="B88" s="85"/>
    </row>
    <row r="89" ht="258.75" customHeight="1">
      <c r="B89" s="85"/>
    </row>
    <row r="90" ht="258.75" customHeight="1">
      <c r="B90" s="85"/>
    </row>
    <row r="91" ht="258.75" customHeight="1">
      <c r="B91" s="85"/>
    </row>
    <row r="92" ht="258.75" customHeight="1">
      <c r="B92" s="85"/>
    </row>
    <row r="93" ht="258.75" customHeight="1">
      <c r="B93" s="85"/>
    </row>
    <row r="94" ht="258.75" customHeight="1">
      <c r="B94" s="85"/>
    </row>
    <row r="95" ht="258.75" customHeight="1">
      <c r="B95" s="85"/>
    </row>
    <row r="96" ht="258.75" customHeight="1">
      <c r="B96" s="85"/>
    </row>
    <row r="97" ht="258.75" customHeight="1">
      <c r="B97" s="85"/>
    </row>
    <row r="98" ht="258.75" customHeight="1">
      <c r="B98" s="85"/>
    </row>
    <row r="99" ht="258.75" customHeight="1">
      <c r="B99" s="85"/>
    </row>
    <row r="100" ht="258.75" customHeight="1">
      <c r="B100" s="85"/>
    </row>
    <row r="101" ht="258.75" customHeight="1">
      <c r="B101" s="85"/>
    </row>
    <row r="102" ht="258.75" customHeight="1">
      <c r="B102" s="85"/>
    </row>
    <row r="103" ht="258.75" customHeight="1">
      <c r="B103" s="85"/>
    </row>
    <row r="104" ht="258.75" customHeight="1">
      <c r="B104" s="85"/>
    </row>
    <row r="105" ht="258.75" customHeight="1">
      <c r="B105" s="85"/>
    </row>
    <row r="106" ht="258.75" customHeight="1">
      <c r="B106" s="85"/>
    </row>
    <row r="107" ht="258.75" customHeight="1">
      <c r="B107" s="85"/>
    </row>
    <row r="108" ht="258.75" customHeight="1">
      <c r="B108" s="85"/>
    </row>
    <row r="109" ht="258.75" customHeight="1">
      <c r="B109" s="85"/>
    </row>
    <row r="110" ht="258.75" customHeight="1">
      <c r="B110" s="85"/>
    </row>
    <row r="111" ht="258.75" customHeight="1">
      <c r="B111" s="85"/>
    </row>
    <row r="112" ht="258.75" customHeight="1">
      <c r="B112" s="85"/>
    </row>
    <row r="113" ht="258.75" customHeight="1">
      <c r="B113" s="85"/>
    </row>
    <row r="114" ht="258.75" customHeight="1">
      <c r="B114" s="85"/>
    </row>
    <row r="115" ht="258.75" customHeight="1">
      <c r="B115" s="85"/>
    </row>
    <row r="116" ht="258.75" customHeight="1">
      <c r="B116" s="85"/>
    </row>
    <row r="117" ht="258.75" customHeight="1">
      <c r="B117" s="85"/>
    </row>
    <row r="118" ht="258.75" customHeight="1">
      <c r="B118" s="85"/>
    </row>
    <row r="119" ht="258.75" customHeight="1">
      <c r="B119" s="85"/>
    </row>
    <row r="120" ht="258.75" customHeight="1">
      <c r="B120" s="85"/>
    </row>
    <row r="121" ht="258.75" customHeight="1">
      <c r="B121" s="85"/>
    </row>
    <row r="122" ht="258.75" customHeight="1">
      <c r="B122" s="85"/>
    </row>
    <row r="123" ht="258.75" customHeight="1">
      <c r="B123" s="85"/>
    </row>
    <row r="124" ht="258.75" customHeight="1">
      <c r="B124" s="85"/>
    </row>
    <row r="125" ht="258.75" customHeight="1">
      <c r="B125" s="85"/>
    </row>
    <row r="126" ht="258.75" customHeight="1">
      <c r="B126" s="85"/>
    </row>
    <row r="127" ht="258.75" customHeight="1">
      <c r="B127" s="85"/>
    </row>
    <row r="128" ht="258.75" customHeight="1">
      <c r="B128" s="85"/>
    </row>
    <row r="129" ht="258.75" customHeight="1">
      <c r="B129" s="85"/>
    </row>
    <row r="130" ht="258.75" customHeight="1">
      <c r="B130" s="85"/>
    </row>
    <row r="131" ht="258.75" customHeight="1">
      <c r="B131" s="85"/>
    </row>
    <row r="132" ht="258.75" customHeight="1">
      <c r="B132" s="85"/>
    </row>
    <row r="133" ht="258.75" customHeight="1">
      <c r="B133" s="85"/>
    </row>
    <row r="134" ht="258.75" customHeight="1">
      <c r="B134" s="85"/>
    </row>
    <row r="135" ht="258.75" customHeight="1">
      <c r="B135" s="85"/>
    </row>
    <row r="136" ht="258.75" customHeight="1">
      <c r="B136" s="85"/>
    </row>
    <row r="137" ht="258.75" customHeight="1">
      <c r="B137" s="85"/>
    </row>
    <row r="138" ht="258.75" customHeight="1">
      <c r="B138" s="85"/>
    </row>
    <row r="139" ht="258.75" customHeight="1">
      <c r="B139" s="85"/>
    </row>
    <row r="140" ht="258.75" customHeight="1">
      <c r="B140" s="85"/>
    </row>
    <row r="141" ht="258.75" customHeight="1">
      <c r="B141" s="85"/>
    </row>
    <row r="142" ht="258.75" customHeight="1">
      <c r="B142" s="85"/>
    </row>
    <row r="143" ht="258.75" customHeight="1">
      <c r="B143" s="85"/>
    </row>
    <row r="144" ht="258.75" customHeight="1">
      <c r="B144" s="85"/>
    </row>
    <row r="145" ht="258.75" customHeight="1">
      <c r="B145" s="85"/>
    </row>
    <row r="146" ht="258.75" customHeight="1">
      <c r="B146" s="85"/>
    </row>
    <row r="147" ht="258.75" customHeight="1">
      <c r="B147" s="85"/>
    </row>
    <row r="148" ht="258.75" customHeight="1">
      <c r="B148" s="85"/>
    </row>
    <row r="149" ht="258.75" customHeight="1">
      <c r="B149" s="85"/>
    </row>
    <row r="150" ht="258.75" customHeight="1">
      <c r="B150" s="85"/>
    </row>
    <row r="151" ht="258.75" customHeight="1">
      <c r="B151" s="85"/>
    </row>
    <row r="152" ht="258.75" customHeight="1">
      <c r="B152" s="85"/>
    </row>
    <row r="153" ht="258.75" customHeight="1">
      <c r="B153" s="85"/>
    </row>
    <row r="154" ht="258.75" customHeight="1">
      <c r="B154" s="85"/>
    </row>
    <row r="155" ht="258.75" customHeight="1">
      <c r="B155" s="85"/>
    </row>
    <row r="156" ht="258.75" customHeight="1">
      <c r="B156" s="85"/>
    </row>
    <row r="157" ht="258.75" customHeight="1">
      <c r="B157" s="85"/>
    </row>
    <row r="158" ht="258.75" customHeight="1">
      <c r="B158" s="85"/>
    </row>
    <row r="159" ht="258.75" customHeight="1">
      <c r="B159" s="85"/>
    </row>
    <row r="160" ht="258.75" customHeight="1">
      <c r="B160" s="85"/>
    </row>
    <row r="161" ht="258.75" customHeight="1">
      <c r="B161" s="85"/>
    </row>
    <row r="162" ht="258.75" customHeight="1">
      <c r="B162" s="85"/>
    </row>
    <row r="163" ht="258.75" customHeight="1">
      <c r="B163" s="85"/>
    </row>
    <row r="164" ht="258.75" customHeight="1">
      <c r="B164" s="85"/>
    </row>
    <row r="165" ht="258.75" customHeight="1">
      <c r="B165" s="85"/>
    </row>
    <row r="166" ht="258.75" customHeight="1">
      <c r="B166" s="85"/>
    </row>
    <row r="167" ht="258.75" customHeight="1">
      <c r="B167" s="85"/>
    </row>
    <row r="168" ht="258.75" customHeight="1">
      <c r="B168" s="85"/>
    </row>
    <row r="169" ht="258.75" customHeight="1">
      <c r="B169" s="85"/>
    </row>
    <row r="170" ht="258.75" customHeight="1">
      <c r="B170" s="85"/>
    </row>
    <row r="171" ht="258.75" customHeight="1">
      <c r="B171" s="85"/>
    </row>
    <row r="172" ht="258.75" customHeight="1">
      <c r="B172" s="85"/>
    </row>
    <row r="173" ht="258.75" customHeight="1">
      <c r="B173" s="85"/>
    </row>
    <row r="174" ht="258.75" customHeight="1">
      <c r="B174" s="85"/>
    </row>
    <row r="175" ht="258.75" customHeight="1">
      <c r="B175" s="85"/>
    </row>
    <row r="176" ht="258.75" customHeight="1">
      <c r="B176" s="85"/>
    </row>
    <row r="177" ht="258.75" customHeight="1">
      <c r="B177" s="85"/>
    </row>
    <row r="178" ht="258.75" customHeight="1">
      <c r="B178" s="85"/>
    </row>
    <row r="179" ht="258.75" customHeight="1">
      <c r="B179" s="85"/>
    </row>
    <row r="180" ht="258.75" customHeight="1">
      <c r="B180" s="85"/>
    </row>
    <row r="181" ht="258.75" customHeight="1">
      <c r="B181" s="85"/>
    </row>
    <row r="182" ht="258.75" customHeight="1">
      <c r="B182" s="85"/>
    </row>
    <row r="183" ht="258.75" customHeight="1">
      <c r="B183" s="85"/>
    </row>
    <row r="184" ht="258.75" customHeight="1">
      <c r="B184" s="85"/>
    </row>
    <row r="185" ht="258.75" customHeight="1">
      <c r="B185" s="85"/>
    </row>
    <row r="186" ht="258.75" customHeight="1">
      <c r="B186" s="85"/>
    </row>
    <row r="187" ht="258.75" customHeight="1">
      <c r="B187" s="85"/>
    </row>
    <row r="188" ht="258.75" customHeight="1">
      <c r="B188" s="85"/>
    </row>
    <row r="189" ht="258.75" customHeight="1">
      <c r="B189" s="85"/>
    </row>
    <row r="190" ht="258.75" customHeight="1">
      <c r="B190" s="85"/>
    </row>
    <row r="191" ht="258.75" customHeight="1">
      <c r="B191" s="85"/>
    </row>
    <row r="192" ht="258.75" customHeight="1">
      <c r="B192" s="85"/>
    </row>
    <row r="193" ht="258.75" customHeight="1">
      <c r="B193" s="85"/>
    </row>
    <row r="194" ht="258.75" customHeight="1">
      <c r="B194" s="85"/>
    </row>
    <row r="195" ht="258.75" customHeight="1">
      <c r="B195" s="85"/>
    </row>
    <row r="196" ht="258.75" customHeight="1">
      <c r="B196" s="85"/>
    </row>
    <row r="197" ht="258.75" customHeight="1">
      <c r="B197" s="85"/>
    </row>
    <row r="198" ht="258.75" customHeight="1">
      <c r="B198" s="85"/>
    </row>
    <row r="199" ht="258.75" customHeight="1">
      <c r="B199" s="85"/>
    </row>
    <row r="200" ht="258.75" customHeight="1">
      <c r="B200" s="85"/>
    </row>
    <row r="201" ht="258.75" customHeight="1">
      <c r="B201" s="85"/>
    </row>
    <row r="202" ht="258.75" customHeight="1">
      <c r="B202" s="85"/>
    </row>
    <row r="203" ht="258.75" customHeight="1">
      <c r="B203" s="85"/>
    </row>
    <row r="204" ht="258.75" customHeight="1">
      <c r="B204" s="85"/>
    </row>
    <row r="205" ht="258.75" customHeight="1">
      <c r="B205" s="85"/>
    </row>
    <row r="206" ht="258.75" customHeight="1">
      <c r="B206" s="85"/>
    </row>
    <row r="207" ht="258.75" customHeight="1">
      <c r="B207" s="85"/>
    </row>
    <row r="208" ht="258.75" customHeight="1">
      <c r="B208" s="85"/>
    </row>
    <row r="209" ht="258.75" customHeight="1">
      <c r="B209" s="85"/>
    </row>
    <row r="210" ht="258.75" customHeight="1">
      <c r="B210" s="85"/>
    </row>
    <row r="211" ht="258.75" customHeight="1">
      <c r="B211" s="85"/>
    </row>
    <row r="212" ht="258.75" customHeight="1">
      <c r="B212" s="85"/>
    </row>
    <row r="213" ht="258.75" customHeight="1">
      <c r="B213" s="85"/>
    </row>
    <row r="214" ht="258.75" customHeight="1">
      <c r="B214" s="85"/>
    </row>
    <row r="215" ht="258.75" customHeight="1">
      <c r="B215" s="85"/>
    </row>
    <row r="216" ht="258.75" customHeight="1">
      <c r="B216" s="85"/>
    </row>
    <row r="217" ht="258.75" customHeight="1">
      <c r="B217" s="85"/>
    </row>
    <row r="218" ht="258.75" customHeight="1">
      <c r="B218" s="85"/>
    </row>
    <row r="219" ht="258.75" customHeight="1">
      <c r="B219" s="85"/>
    </row>
    <row r="220" ht="258.75" customHeight="1">
      <c r="B220" s="8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57"/>
    <col customWidth="1" min="2" max="2" width="11.57"/>
    <col customWidth="1" min="3" max="3" width="17.43"/>
    <col customWidth="1" min="4" max="4" width="10.57"/>
    <col customWidth="1" min="5" max="14" width="11.57"/>
    <col customWidth="1" min="15" max="24" width="5.14"/>
    <col customWidth="1" min="25" max="33" width="7.29"/>
    <col customWidth="1" min="34" max="71" width="8.71"/>
  </cols>
  <sheetData>
    <row r="1" ht="12.75" customHeight="1">
      <c r="A1" s="85" t="s">
        <v>83</v>
      </c>
      <c r="B1" s="86"/>
      <c r="C1" s="87" t="s">
        <v>84</v>
      </c>
      <c r="E1" s="88" t="s">
        <v>14</v>
      </c>
      <c r="G1" s="86"/>
      <c r="M1" s="89">
        <v>0.0</v>
      </c>
      <c r="N1" s="90">
        <v>1.0</v>
      </c>
      <c r="O1" s="91">
        <v>2.0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7" t="s">
        <v>17</v>
      </c>
      <c r="AO1" s="87" t="s">
        <v>85</v>
      </c>
      <c r="AP1" s="87" t="s">
        <v>86</v>
      </c>
      <c r="AQ1" s="87" t="s">
        <v>87</v>
      </c>
      <c r="AR1" s="87" t="s">
        <v>88</v>
      </c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</row>
    <row r="2" ht="12.75" customHeight="1">
      <c r="A2" s="85" t="s">
        <v>89</v>
      </c>
      <c r="B2" s="92"/>
      <c r="C2" s="87" t="s">
        <v>90</v>
      </c>
      <c r="E2" s="93" t="s">
        <v>91</v>
      </c>
      <c r="G2" s="92"/>
      <c r="M2" s="89">
        <v>300.0</v>
      </c>
      <c r="N2" s="90">
        <v>2.0</v>
      </c>
      <c r="O2" s="87">
        <v>2.0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C2" s="86"/>
      <c r="AD2" s="86"/>
      <c r="AE2" s="86"/>
      <c r="AF2" s="86"/>
      <c r="AG2" s="86"/>
      <c r="AH2" s="86"/>
      <c r="AI2" s="86"/>
      <c r="AK2" s="87" t="s">
        <v>12</v>
      </c>
      <c r="AL2" s="87"/>
      <c r="AM2" s="94" t="str">
        <f>""</f>
        <v/>
      </c>
      <c r="AN2" s="87" t="str">
        <f>'Fiche perso'!AD50</f>
        <v/>
      </c>
      <c r="AO2" s="87" t="str">
        <f>'Fiche perso'!AD52</f>
        <v/>
      </c>
      <c r="AP2" s="87" t="str">
        <f>'Fiche perso'!AD56</f>
        <v/>
      </c>
      <c r="AQ2" s="87" t="str">
        <f>'Fiche perso'!AD58</f>
        <v/>
      </c>
      <c r="AR2" s="87" t="str">
        <f>'Fiche perso'!AD60</f>
        <v/>
      </c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</row>
    <row r="3" ht="12.75" customHeight="1">
      <c r="A3" s="95"/>
      <c r="B3" s="92"/>
      <c r="C3" s="87" t="s">
        <v>92</v>
      </c>
      <c r="E3" s="93" t="s">
        <v>93</v>
      </c>
      <c r="G3" s="92"/>
      <c r="M3" s="89">
        <v>900.0</v>
      </c>
      <c r="N3" s="90">
        <v>3.0</v>
      </c>
      <c r="O3" s="87">
        <v>2.0</v>
      </c>
      <c r="R3" s="85"/>
      <c r="S3" s="86"/>
      <c r="T3" s="86"/>
      <c r="U3" s="85"/>
      <c r="V3" s="85"/>
      <c r="X3" s="85"/>
      <c r="Y3" s="85"/>
      <c r="Z3" s="85"/>
      <c r="AA3" s="85"/>
      <c r="AC3" s="86"/>
      <c r="AD3" s="86"/>
      <c r="AE3" s="86"/>
      <c r="AF3" s="86"/>
      <c r="AG3" s="86"/>
      <c r="AH3" s="86"/>
      <c r="AI3" s="86"/>
      <c r="AK3" s="87" t="s">
        <v>94</v>
      </c>
      <c r="AL3" s="87"/>
      <c r="AM3" s="87" t="str">
        <f>"M"</f>
        <v>M</v>
      </c>
      <c r="AN3" s="87">
        <f>'Fiche perso'!AD50+'Fiche perso'!F5</f>
        <v>0</v>
      </c>
      <c r="AO3" s="87">
        <f>'Fiche perso'!AD52+'Fiche perso'!F5</f>
        <v>0</v>
      </c>
      <c r="AP3" s="87">
        <f>'Fiche perso'!AD56+'Fiche perso'!F5</f>
        <v>0</v>
      </c>
      <c r="AQ3" s="87">
        <f>'Fiche perso'!AD58+'Fiche perso'!F5</f>
        <v>0</v>
      </c>
      <c r="AR3" s="87">
        <f>'Fiche perso'!AD60+'Fiche perso'!F5</f>
        <v>0</v>
      </c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</row>
    <row r="4" ht="12.75" customHeight="1">
      <c r="A4" s="95"/>
      <c r="B4" s="92"/>
      <c r="C4" s="87" t="s">
        <v>95</v>
      </c>
      <c r="E4" s="93" t="s">
        <v>96</v>
      </c>
      <c r="G4" s="92"/>
      <c r="M4" s="89">
        <v>2700.0</v>
      </c>
      <c r="N4" s="90">
        <v>4.0</v>
      </c>
      <c r="O4" s="87">
        <v>2.0</v>
      </c>
      <c r="R4" s="90"/>
      <c r="S4" s="86"/>
      <c r="T4" s="86"/>
      <c r="U4" s="85"/>
      <c r="V4" s="85"/>
      <c r="X4" s="85"/>
      <c r="Y4" s="85"/>
      <c r="Z4" s="85"/>
      <c r="AA4" s="85"/>
      <c r="AC4" s="86"/>
      <c r="AD4" s="86"/>
      <c r="AE4" s="86"/>
      <c r="AF4" s="86"/>
      <c r="AG4" s="86"/>
      <c r="AH4" s="86"/>
      <c r="AI4" s="86"/>
      <c r="AK4" s="87" t="s">
        <v>97</v>
      </c>
      <c r="AL4" s="87"/>
      <c r="AM4" s="87" t="str">
        <f>"M*2"</f>
        <v>M*2</v>
      </c>
      <c r="AN4" s="87">
        <f>'Fiche perso'!AD50+2*'Fiche perso'!F5</f>
        <v>0</v>
      </c>
      <c r="AO4" s="87">
        <f>'Fiche perso'!AD52+2*'Fiche perso'!F5</f>
        <v>0</v>
      </c>
      <c r="AP4" s="87">
        <f>'Fiche perso'!AD56+2*'Fiche perso'!F5</f>
        <v>0</v>
      </c>
      <c r="AQ4" s="87">
        <f>'Fiche perso'!AD58+2*'Fiche perso'!F5</f>
        <v>0</v>
      </c>
      <c r="AR4" s="87">
        <f>'Fiche perso'!AD60+2*'Fiche perso'!F5</f>
        <v>0</v>
      </c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</row>
    <row r="5" ht="15.75" customHeight="1">
      <c r="A5" s="95"/>
      <c r="B5" s="92"/>
      <c r="C5" s="87" t="s">
        <v>98</v>
      </c>
      <c r="E5" s="93" t="s">
        <v>99</v>
      </c>
      <c r="G5" s="92"/>
      <c r="M5" s="89">
        <v>6500.0</v>
      </c>
      <c r="N5" s="90">
        <v>5.0</v>
      </c>
      <c r="O5" s="87">
        <v>3.0</v>
      </c>
      <c r="R5" s="90"/>
      <c r="S5" s="86"/>
      <c r="T5" s="86"/>
      <c r="U5" s="86"/>
      <c r="V5" s="85"/>
      <c r="W5" s="85"/>
      <c r="X5" s="85"/>
      <c r="Y5" s="85"/>
      <c r="Z5" s="85"/>
      <c r="AA5" s="85"/>
      <c r="AC5" s="86"/>
      <c r="AD5" s="86"/>
      <c r="AE5" s="86"/>
      <c r="AF5" s="86"/>
      <c r="AG5" s="86"/>
      <c r="AH5" s="86"/>
      <c r="AI5" s="86"/>
      <c r="AK5" s="87" t="s">
        <v>100</v>
      </c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</row>
    <row r="6" ht="12.75" customHeight="1">
      <c r="A6" s="95"/>
      <c r="B6" s="92"/>
      <c r="C6" s="87" t="s">
        <v>101</v>
      </c>
      <c r="E6" s="93" t="s">
        <v>102</v>
      </c>
      <c r="G6" s="92"/>
      <c r="M6" s="89">
        <v>14000.0</v>
      </c>
      <c r="N6" s="90">
        <v>6.0</v>
      </c>
      <c r="O6" s="87">
        <v>3.0</v>
      </c>
      <c r="R6" s="90"/>
      <c r="S6" s="86"/>
      <c r="T6" s="86"/>
      <c r="U6" s="85"/>
      <c r="V6" s="85"/>
      <c r="W6" s="85"/>
      <c r="X6" s="85"/>
      <c r="Y6" s="85"/>
      <c r="Z6" s="85"/>
      <c r="AA6" s="85"/>
      <c r="AC6" s="86"/>
      <c r="AD6" s="86"/>
      <c r="AE6" s="86"/>
      <c r="AF6" s="86"/>
      <c r="AG6" s="86"/>
      <c r="AH6" s="86"/>
      <c r="AI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</row>
    <row r="7" ht="12.75" customHeight="1">
      <c r="A7" s="95"/>
      <c r="B7" s="92"/>
      <c r="C7" s="87" t="s">
        <v>103</v>
      </c>
      <c r="E7" s="93" t="s">
        <v>104</v>
      </c>
      <c r="G7" s="92"/>
      <c r="M7" s="89">
        <v>23000.0</v>
      </c>
      <c r="N7" s="90">
        <v>7.0</v>
      </c>
      <c r="O7" s="87">
        <v>3.0</v>
      </c>
      <c r="R7" s="90"/>
      <c r="S7" s="86"/>
      <c r="T7" s="86"/>
      <c r="U7" s="85"/>
      <c r="V7" s="85"/>
      <c r="W7" s="85"/>
      <c r="X7" s="85"/>
      <c r="Y7" s="85"/>
      <c r="Z7" s="85"/>
      <c r="AA7" s="85"/>
      <c r="AC7" s="86"/>
      <c r="AD7" s="86"/>
      <c r="AE7" s="86"/>
      <c r="AF7" s="86"/>
      <c r="AG7" s="86"/>
      <c r="AH7" s="86"/>
      <c r="AI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</row>
    <row r="8" ht="12.75" customHeight="1">
      <c r="A8" s="95"/>
      <c r="B8" s="92"/>
      <c r="C8" s="87" t="s">
        <v>105</v>
      </c>
      <c r="E8" s="93" t="s">
        <v>106</v>
      </c>
      <c r="G8" s="92"/>
      <c r="M8" s="89">
        <v>34000.0</v>
      </c>
      <c r="N8" s="90">
        <v>8.0</v>
      </c>
      <c r="O8" s="87">
        <v>3.0</v>
      </c>
      <c r="R8" s="90"/>
      <c r="S8" s="86"/>
      <c r="T8" s="86"/>
      <c r="U8" s="96"/>
      <c r="V8" s="96"/>
      <c r="W8" s="85"/>
      <c r="X8" s="85"/>
      <c r="Y8" s="85"/>
      <c r="Z8" s="85"/>
      <c r="AA8" s="85"/>
      <c r="AC8" s="86"/>
      <c r="AD8" s="86"/>
      <c r="AE8" s="86"/>
      <c r="AF8" s="86"/>
      <c r="AG8" s="86"/>
      <c r="AH8" s="86"/>
      <c r="AI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</row>
    <row r="9" ht="12.75" customHeight="1">
      <c r="A9" s="95"/>
      <c r="B9" s="92"/>
      <c r="C9" s="97" t="s">
        <v>107</v>
      </c>
      <c r="E9" s="93" t="s">
        <v>108</v>
      </c>
      <c r="G9" s="92"/>
      <c r="M9" s="89">
        <v>48000.0</v>
      </c>
      <c r="N9" s="90">
        <v>9.0</v>
      </c>
      <c r="O9" s="87">
        <v>4.0</v>
      </c>
      <c r="R9" s="90"/>
      <c r="S9" s="86"/>
      <c r="T9" s="86"/>
      <c r="U9" s="96"/>
      <c r="V9" s="96"/>
      <c r="W9" s="85"/>
      <c r="X9" s="85"/>
      <c r="Y9" s="85"/>
      <c r="Z9" s="85"/>
      <c r="AA9" s="85"/>
      <c r="AC9" s="86"/>
      <c r="AD9" s="86"/>
      <c r="AE9" s="86"/>
      <c r="AF9" s="86"/>
      <c r="AG9" s="86"/>
      <c r="AH9" s="86"/>
      <c r="AI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</row>
    <row r="10" ht="12.75" customHeight="1">
      <c r="A10" s="95"/>
      <c r="B10" s="92"/>
      <c r="C10" s="97" t="s">
        <v>109</v>
      </c>
      <c r="E10" s="93" t="s">
        <v>110</v>
      </c>
      <c r="G10" s="92"/>
      <c r="M10" s="89">
        <v>64000.0</v>
      </c>
      <c r="N10" s="90">
        <v>10.0</v>
      </c>
      <c r="O10" s="87">
        <v>4.0</v>
      </c>
      <c r="R10" s="90"/>
      <c r="S10" s="86"/>
      <c r="T10" s="86"/>
      <c r="U10" s="96"/>
      <c r="V10" s="96"/>
      <c r="W10" s="96"/>
      <c r="X10" s="85"/>
      <c r="Y10" s="85"/>
      <c r="Z10" s="85"/>
      <c r="AA10" s="85"/>
      <c r="AC10" s="86"/>
      <c r="AD10" s="86"/>
      <c r="AE10" s="86"/>
      <c r="AF10" s="86"/>
      <c r="AG10" s="86"/>
      <c r="AH10" s="86"/>
      <c r="AI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</row>
    <row r="11" ht="12.75" customHeight="1">
      <c r="A11" s="95"/>
      <c r="B11" s="92"/>
      <c r="C11" s="97" t="s">
        <v>111</v>
      </c>
      <c r="E11" s="86"/>
      <c r="G11" s="92"/>
      <c r="M11" s="89">
        <v>85000.0</v>
      </c>
      <c r="N11" s="90">
        <v>11.0</v>
      </c>
      <c r="O11" s="87">
        <v>4.0</v>
      </c>
      <c r="R11" s="90"/>
      <c r="S11" s="86"/>
      <c r="T11" s="86"/>
      <c r="U11" s="96"/>
      <c r="V11" s="96"/>
      <c r="W11" s="96"/>
      <c r="X11" s="85"/>
      <c r="Y11" s="85"/>
      <c r="Z11" s="85"/>
      <c r="AA11" s="85"/>
      <c r="AC11" s="86"/>
      <c r="AD11" s="86"/>
      <c r="AE11" s="86"/>
      <c r="AF11" s="86"/>
      <c r="AG11" s="86"/>
      <c r="AH11" s="86"/>
      <c r="AI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</row>
    <row r="12" ht="12.75" customHeight="1">
      <c r="A12" s="95"/>
      <c r="B12" s="92"/>
      <c r="C12" s="97" t="s">
        <v>112</v>
      </c>
      <c r="E12" s="87"/>
      <c r="G12" s="92"/>
      <c r="M12" s="89">
        <v>100000.0</v>
      </c>
      <c r="N12" s="90">
        <v>12.0</v>
      </c>
      <c r="O12" s="87">
        <v>4.0</v>
      </c>
      <c r="R12" s="90"/>
      <c r="S12" s="86"/>
      <c r="T12" s="86"/>
      <c r="U12" s="96"/>
      <c r="V12" s="96"/>
      <c r="W12" s="96"/>
      <c r="X12" s="96"/>
      <c r="Y12" s="85"/>
      <c r="Z12" s="85"/>
      <c r="AA12" s="85"/>
      <c r="AC12" s="86"/>
      <c r="AD12" s="86"/>
      <c r="AE12" s="86"/>
      <c r="AF12" s="86"/>
      <c r="AG12" s="86"/>
      <c r="AH12" s="86"/>
      <c r="AI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</row>
    <row r="13" ht="12.75" customHeight="1">
      <c r="A13" s="95"/>
      <c r="B13" s="92"/>
      <c r="C13" s="97" t="s">
        <v>113</v>
      </c>
      <c r="E13" s="86"/>
      <c r="G13" s="92"/>
      <c r="M13" s="89">
        <v>120000.0</v>
      </c>
      <c r="N13" s="90">
        <v>13.0</v>
      </c>
      <c r="O13" s="87">
        <v>5.0</v>
      </c>
      <c r="R13" s="90"/>
      <c r="S13" s="86"/>
      <c r="T13" s="86"/>
      <c r="U13" s="96"/>
      <c r="V13" s="96"/>
      <c r="W13" s="96"/>
      <c r="X13" s="96"/>
      <c r="Y13" s="85"/>
      <c r="Z13" s="85"/>
      <c r="AA13" s="85"/>
      <c r="AC13" s="86"/>
      <c r="AD13" s="86"/>
      <c r="AE13" s="86"/>
      <c r="AF13" s="86"/>
      <c r="AG13" s="86"/>
      <c r="AH13" s="86"/>
      <c r="AI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</row>
    <row r="14" ht="12.75" customHeight="1">
      <c r="A14" s="95"/>
      <c r="B14" s="92"/>
      <c r="C14" s="97" t="s">
        <v>114</v>
      </c>
      <c r="E14" s="86"/>
      <c r="G14" s="92"/>
      <c r="M14" s="89">
        <v>140000.0</v>
      </c>
      <c r="N14" s="90">
        <v>14.0</v>
      </c>
      <c r="O14" s="87">
        <v>5.0</v>
      </c>
      <c r="R14" s="90"/>
      <c r="S14" s="86"/>
      <c r="T14" s="86"/>
      <c r="U14" s="96"/>
      <c r="V14" s="96"/>
      <c r="W14" s="96"/>
      <c r="X14" s="96"/>
      <c r="Y14" s="96"/>
      <c r="Z14" s="85"/>
      <c r="AA14" s="85"/>
      <c r="AC14" s="86"/>
      <c r="AD14" s="86"/>
      <c r="AE14" s="86"/>
      <c r="AF14" s="86"/>
      <c r="AG14" s="86"/>
      <c r="AH14" s="86"/>
      <c r="AI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</row>
    <row r="15" ht="12.75" customHeight="1">
      <c r="A15" s="95"/>
      <c r="B15" s="92"/>
      <c r="C15" s="87" t="s">
        <v>115</v>
      </c>
      <c r="E15" s="87"/>
      <c r="G15" s="92"/>
      <c r="M15" s="89">
        <v>165000.0</v>
      </c>
      <c r="N15" s="90">
        <v>15.0</v>
      </c>
      <c r="O15" s="98">
        <v>5.0</v>
      </c>
      <c r="R15" s="90"/>
      <c r="S15" s="86"/>
      <c r="T15" s="86"/>
      <c r="U15" s="96"/>
      <c r="V15" s="96"/>
      <c r="W15" s="96"/>
      <c r="X15" s="96"/>
      <c r="Y15" s="96"/>
      <c r="Z15" s="85"/>
      <c r="AA15" s="85"/>
      <c r="AC15" s="86"/>
      <c r="AD15" s="86"/>
      <c r="AE15" s="86"/>
      <c r="AF15" s="86"/>
      <c r="AG15" s="86"/>
      <c r="AH15" s="86"/>
      <c r="AI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</row>
    <row r="16" ht="12.75" customHeight="1">
      <c r="A16" s="95"/>
      <c r="B16" s="92"/>
      <c r="C16" s="86"/>
      <c r="E16" s="86"/>
      <c r="G16" s="92"/>
      <c r="M16" s="89">
        <v>195000.0</v>
      </c>
      <c r="N16" s="90">
        <v>16.0</v>
      </c>
      <c r="O16" s="98">
        <v>5.0</v>
      </c>
      <c r="R16" s="90"/>
      <c r="S16" s="86"/>
      <c r="T16" s="86"/>
      <c r="U16" s="96"/>
      <c r="V16" s="96"/>
      <c r="W16" s="96"/>
      <c r="X16" s="96"/>
      <c r="Y16" s="96"/>
      <c r="Z16" s="85"/>
      <c r="AA16" s="85"/>
      <c r="AC16" s="86"/>
      <c r="AD16" s="86"/>
      <c r="AE16" s="86"/>
      <c r="AF16" s="86"/>
      <c r="AG16" s="86"/>
      <c r="AH16" s="86"/>
      <c r="AI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</row>
    <row r="17" ht="12.75" customHeight="1">
      <c r="A17" s="95"/>
      <c r="B17" s="92"/>
      <c r="C17" s="86"/>
      <c r="E17" s="86"/>
      <c r="G17" s="92"/>
      <c r="M17" s="89">
        <v>225000.0</v>
      </c>
      <c r="N17" s="90">
        <v>17.0</v>
      </c>
      <c r="O17" s="98">
        <v>6.0</v>
      </c>
      <c r="R17" s="90"/>
      <c r="S17" s="86"/>
      <c r="T17" s="86"/>
      <c r="U17" s="96"/>
      <c r="V17" s="96"/>
      <c r="W17" s="96"/>
      <c r="X17" s="96"/>
      <c r="Y17" s="96"/>
      <c r="Z17" s="85"/>
      <c r="AA17" s="85"/>
      <c r="AB17" s="85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</row>
    <row r="18" ht="12.75" customHeight="1">
      <c r="A18" s="95"/>
      <c r="B18" s="92"/>
      <c r="C18" s="86"/>
      <c r="E18" s="86"/>
      <c r="G18" s="92"/>
      <c r="M18" s="89">
        <v>265000.0</v>
      </c>
      <c r="N18" s="90">
        <v>18.0</v>
      </c>
      <c r="O18" s="98">
        <v>6.0</v>
      </c>
      <c r="R18" s="90"/>
      <c r="S18" s="86"/>
      <c r="T18" s="86"/>
      <c r="U18" s="96"/>
      <c r="V18" s="96"/>
      <c r="W18" s="96"/>
      <c r="X18" s="96"/>
      <c r="Y18" s="96"/>
      <c r="Z18" s="85"/>
      <c r="AA18" s="85"/>
      <c r="AB18" s="85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</row>
    <row r="19" ht="12.75" customHeight="1">
      <c r="A19" s="95"/>
      <c r="B19" s="92"/>
      <c r="C19" s="86"/>
      <c r="E19" s="86"/>
      <c r="G19" s="92"/>
      <c r="M19" s="89">
        <v>305000.0</v>
      </c>
      <c r="N19" s="90">
        <v>19.0</v>
      </c>
      <c r="O19" s="98">
        <v>6.0</v>
      </c>
      <c r="R19" s="90"/>
      <c r="S19" s="86"/>
      <c r="T19" s="86"/>
      <c r="U19" s="96"/>
      <c r="V19" s="96"/>
      <c r="W19" s="96"/>
      <c r="X19" s="96"/>
      <c r="Y19" s="96"/>
      <c r="Z19" s="85"/>
      <c r="AA19" s="85"/>
      <c r="AB19" s="85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</row>
    <row r="20" ht="12.75" customHeight="1">
      <c r="A20" s="95"/>
      <c r="B20" s="92"/>
      <c r="C20" s="86"/>
      <c r="E20" s="86"/>
      <c r="G20" s="92"/>
      <c r="M20" s="89">
        <v>355000.0</v>
      </c>
      <c r="N20" s="90">
        <v>20.0</v>
      </c>
      <c r="O20" s="98">
        <v>6.0</v>
      </c>
      <c r="R20" s="90"/>
      <c r="S20" s="86"/>
      <c r="T20" s="86"/>
      <c r="U20" s="96"/>
      <c r="V20" s="96"/>
      <c r="W20" s="96"/>
      <c r="X20" s="96"/>
      <c r="Y20" s="96"/>
      <c r="Z20" s="85"/>
      <c r="AA20" s="85"/>
      <c r="AB20" s="85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</row>
    <row r="21" ht="12.75" customHeight="1">
      <c r="A21" s="95"/>
      <c r="B21" s="92"/>
      <c r="C21" s="86"/>
      <c r="E21" s="86"/>
      <c r="G21" s="92"/>
      <c r="M21" s="89">
        <v>389000.0</v>
      </c>
      <c r="N21" s="90">
        <v>21.0</v>
      </c>
      <c r="O21" s="98">
        <v>7.0</v>
      </c>
      <c r="R21" s="90"/>
      <c r="S21" s="86"/>
      <c r="T21" s="86"/>
      <c r="U21" s="96"/>
      <c r="V21" s="96"/>
      <c r="W21" s="96"/>
      <c r="X21" s="96"/>
      <c r="Y21" s="96"/>
      <c r="Z21" s="85"/>
      <c r="AA21" s="85"/>
      <c r="AB21" s="85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</row>
    <row r="22" ht="12.75" customHeight="1">
      <c r="A22" s="95"/>
      <c r="B22" s="92"/>
      <c r="C22" s="86"/>
      <c r="E22" s="86"/>
      <c r="G22" s="92"/>
      <c r="M22" s="89">
        <v>429000.0</v>
      </c>
      <c r="N22" s="90">
        <v>22.0</v>
      </c>
      <c r="O22" s="98">
        <v>7.0</v>
      </c>
      <c r="R22" s="90"/>
      <c r="S22" s="86"/>
      <c r="T22" s="86"/>
      <c r="U22" s="96"/>
      <c r="V22" s="96"/>
      <c r="W22" s="96"/>
      <c r="X22" s="96"/>
      <c r="Y22" s="96"/>
      <c r="Z22" s="85"/>
      <c r="AA22" s="85"/>
      <c r="AB22" s="85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</row>
    <row r="23" ht="12.75" customHeight="1">
      <c r="A23" s="95"/>
      <c r="B23" s="92"/>
      <c r="C23" s="86"/>
      <c r="E23" s="86"/>
      <c r="G23" s="92"/>
      <c r="M23" s="89">
        <v>469000.0</v>
      </c>
      <c r="N23" s="90">
        <v>23.0</v>
      </c>
      <c r="O23" s="98">
        <v>7.0</v>
      </c>
      <c r="R23" s="90"/>
      <c r="S23" s="86"/>
      <c r="T23" s="86"/>
      <c r="U23" s="96"/>
      <c r="V23" s="96"/>
      <c r="W23" s="96"/>
      <c r="X23" s="96"/>
      <c r="Y23" s="96"/>
      <c r="Z23" s="85"/>
      <c r="AA23" s="85"/>
      <c r="AB23" s="9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</row>
    <row r="24" ht="12.75" customHeight="1">
      <c r="A24" s="95"/>
      <c r="B24" s="92"/>
      <c r="C24" s="86"/>
      <c r="E24" s="86"/>
      <c r="G24" s="92"/>
      <c r="M24" s="89">
        <v>509000.0</v>
      </c>
      <c r="N24" s="90">
        <v>24.0</v>
      </c>
      <c r="O24" s="98">
        <v>7.0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</row>
    <row r="25" ht="12.75" customHeight="1">
      <c r="A25" s="95"/>
      <c r="B25" s="92"/>
      <c r="C25" s="86"/>
      <c r="E25" s="86"/>
      <c r="G25" s="92"/>
      <c r="M25" s="89">
        <v>549000.0</v>
      </c>
      <c r="N25" s="90">
        <v>25.0</v>
      </c>
      <c r="O25" s="87">
        <v>8.0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</row>
    <row r="26" ht="12.75" customHeight="1">
      <c r="A26" s="95"/>
      <c r="B26" s="92"/>
      <c r="C26" s="86"/>
      <c r="E26" s="86"/>
      <c r="G26" s="92"/>
      <c r="M26" s="89">
        <v>589000.0</v>
      </c>
      <c r="N26" s="90">
        <v>26.0</v>
      </c>
      <c r="O26" s="87">
        <v>8.0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</row>
    <row r="27" ht="12.75" customHeight="1">
      <c r="A27" s="95"/>
      <c r="B27" s="92"/>
      <c r="C27" s="86"/>
      <c r="E27" s="86"/>
      <c r="G27" s="92"/>
      <c r="M27" s="89">
        <v>629000.0</v>
      </c>
      <c r="N27" s="90">
        <v>27.0</v>
      </c>
      <c r="O27" s="87">
        <v>8.0</v>
      </c>
      <c r="P27" s="86"/>
      <c r="Q27" s="99" t="s">
        <v>116</v>
      </c>
      <c r="R27" s="100"/>
      <c r="S27" s="100"/>
      <c r="T27" s="100"/>
      <c r="U27" s="100"/>
      <c r="V27" s="100"/>
      <c r="W27" s="100"/>
      <c r="X27" s="100"/>
      <c r="Y27" s="100"/>
      <c r="Z27" s="101"/>
      <c r="AA27" s="86"/>
      <c r="AB27" s="99" t="s">
        <v>117</v>
      </c>
      <c r="AC27" s="100"/>
      <c r="AD27" s="100"/>
      <c r="AE27" s="100"/>
      <c r="AF27" s="100"/>
      <c r="AG27" s="100"/>
      <c r="AH27" s="100"/>
      <c r="AI27" s="100"/>
      <c r="AJ27" s="100"/>
      <c r="AK27" s="101"/>
      <c r="AL27" s="99" t="s">
        <v>118</v>
      </c>
      <c r="AM27" s="100"/>
      <c r="AN27" s="100"/>
      <c r="AO27" s="100"/>
      <c r="AP27" s="100"/>
      <c r="AQ27" s="100"/>
      <c r="AR27" s="100"/>
      <c r="AS27" s="100"/>
      <c r="AT27" s="100"/>
      <c r="AU27" s="101"/>
      <c r="AV27" s="86"/>
      <c r="AW27" s="86"/>
      <c r="AX27" s="86"/>
      <c r="AY27" s="86"/>
      <c r="AZ27" s="99" t="s">
        <v>119</v>
      </c>
      <c r="BA27" s="100"/>
      <c r="BB27" s="100"/>
      <c r="BC27" s="100"/>
      <c r="BD27" s="100"/>
      <c r="BE27" s="100"/>
      <c r="BF27" s="100"/>
      <c r="BG27" s="100"/>
      <c r="BH27" s="100"/>
      <c r="BI27" s="101"/>
      <c r="BJ27" s="99" t="s">
        <v>120</v>
      </c>
      <c r="BK27" s="100"/>
      <c r="BL27" s="100"/>
      <c r="BM27" s="100"/>
      <c r="BN27" s="100"/>
      <c r="BO27" s="100"/>
      <c r="BP27" s="100"/>
      <c r="BQ27" s="100"/>
      <c r="BR27" s="100"/>
      <c r="BS27" s="101"/>
    </row>
    <row r="28" ht="12.75" customHeight="1">
      <c r="A28" s="95"/>
      <c r="B28" s="92"/>
      <c r="C28" s="86"/>
      <c r="E28" s="86"/>
      <c r="G28" s="92"/>
      <c r="M28" s="89">
        <v>669000.0</v>
      </c>
      <c r="N28" s="90">
        <v>28.0</v>
      </c>
      <c r="O28" s="98">
        <v>8.0</v>
      </c>
      <c r="Q28" s="102" t="s">
        <v>121</v>
      </c>
      <c r="R28" s="103" t="s">
        <v>122</v>
      </c>
      <c r="S28" s="103" t="s">
        <v>123</v>
      </c>
      <c r="T28" s="103" t="s">
        <v>124</v>
      </c>
      <c r="U28" s="103" t="s">
        <v>125</v>
      </c>
      <c r="V28" s="103" t="s">
        <v>126</v>
      </c>
      <c r="W28" s="103" t="s">
        <v>127</v>
      </c>
      <c r="X28" s="103" t="s">
        <v>128</v>
      </c>
      <c r="Y28" s="103" t="s">
        <v>129</v>
      </c>
      <c r="Z28" s="104" t="s">
        <v>130</v>
      </c>
      <c r="AA28" s="86"/>
      <c r="AB28" s="105" t="s">
        <v>121</v>
      </c>
      <c r="AC28" s="106" t="s">
        <v>122</v>
      </c>
      <c r="AD28" s="106" t="s">
        <v>123</v>
      </c>
      <c r="AE28" s="106" t="s">
        <v>124</v>
      </c>
      <c r="AF28" s="106" t="s">
        <v>125</v>
      </c>
      <c r="AG28" s="106" t="s">
        <v>126</v>
      </c>
      <c r="AH28" s="106" t="s">
        <v>127</v>
      </c>
      <c r="AI28" s="106" t="s">
        <v>128</v>
      </c>
      <c r="AJ28" s="106" t="s">
        <v>129</v>
      </c>
      <c r="AK28" s="107" t="s">
        <v>130</v>
      </c>
      <c r="AL28" s="105" t="s">
        <v>121</v>
      </c>
      <c r="AM28" s="106" t="s">
        <v>122</v>
      </c>
      <c r="AN28" s="106" t="s">
        <v>123</v>
      </c>
      <c r="AO28" s="106" t="s">
        <v>124</v>
      </c>
      <c r="AP28" s="106" t="s">
        <v>125</v>
      </c>
      <c r="AQ28" s="106" t="s">
        <v>126</v>
      </c>
      <c r="AR28" s="106" t="s">
        <v>127</v>
      </c>
      <c r="AS28" s="106" t="s">
        <v>128</v>
      </c>
      <c r="AT28" s="106" t="s">
        <v>129</v>
      </c>
      <c r="AU28" s="108" t="s">
        <v>130</v>
      </c>
      <c r="AV28" s="109"/>
      <c r="AW28" s="109"/>
      <c r="AX28" s="109"/>
      <c r="AY28" s="109"/>
      <c r="AZ28" s="102" t="s">
        <v>121</v>
      </c>
      <c r="BA28" s="103" t="s">
        <v>122</v>
      </c>
      <c r="BB28" s="103" t="s">
        <v>123</v>
      </c>
      <c r="BC28" s="103" t="s">
        <v>124</v>
      </c>
      <c r="BD28" s="103" t="s">
        <v>125</v>
      </c>
      <c r="BE28" s="103" t="s">
        <v>126</v>
      </c>
      <c r="BF28" s="103" t="s">
        <v>127</v>
      </c>
      <c r="BG28" s="103" t="s">
        <v>128</v>
      </c>
      <c r="BH28" s="103" t="s">
        <v>129</v>
      </c>
      <c r="BI28" s="104" t="s">
        <v>130</v>
      </c>
      <c r="BJ28" s="102" t="s">
        <v>121</v>
      </c>
      <c r="BK28" s="103" t="s">
        <v>122</v>
      </c>
      <c r="BL28" s="103" t="s">
        <v>123</v>
      </c>
      <c r="BM28" s="103" t="s">
        <v>124</v>
      </c>
      <c r="BN28" s="103" t="s">
        <v>125</v>
      </c>
      <c r="BO28" s="103" t="s">
        <v>126</v>
      </c>
      <c r="BP28" s="103" t="s">
        <v>127</v>
      </c>
      <c r="BQ28" s="103" t="s">
        <v>128</v>
      </c>
      <c r="BR28" s="103" t="s">
        <v>129</v>
      </c>
      <c r="BS28" s="104" t="s">
        <v>130</v>
      </c>
    </row>
    <row r="29" ht="12.75" customHeight="1">
      <c r="A29" s="95"/>
      <c r="B29" s="92"/>
      <c r="C29" s="86"/>
      <c r="E29" s="86"/>
      <c r="G29" s="92"/>
      <c r="M29" s="89">
        <v>709000.0</v>
      </c>
      <c r="N29" s="90">
        <v>29.0</v>
      </c>
      <c r="O29" s="98">
        <v>9.0</v>
      </c>
      <c r="Q29" s="110">
        <v>1.0</v>
      </c>
      <c r="R29" s="111">
        <v>2.0</v>
      </c>
      <c r="S29" s="111" t="str">
        <f t="shared" ref="S29:Z29" si="1">""</f>
        <v/>
      </c>
      <c r="T29" s="111" t="str">
        <f t="shared" si="1"/>
        <v/>
      </c>
      <c r="U29" s="111" t="str">
        <f t="shared" si="1"/>
        <v/>
      </c>
      <c r="V29" s="111" t="str">
        <f t="shared" si="1"/>
        <v/>
      </c>
      <c r="W29" s="111" t="str">
        <f t="shared" si="1"/>
        <v/>
      </c>
      <c r="X29" s="111" t="str">
        <f t="shared" si="1"/>
        <v/>
      </c>
      <c r="Y29" s="111" t="str">
        <f t="shared" si="1"/>
        <v/>
      </c>
      <c r="Z29" s="112" t="str">
        <f t="shared" si="1"/>
        <v/>
      </c>
      <c r="AA29" s="86"/>
      <c r="AB29" s="113">
        <v>1.0</v>
      </c>
      <c r="AC29" s="114" t="str">
        <f t="shared" ref="AC29:AC48" si="3">"2 PM"</f>
        <v>2 PM</v>
      </c>
      <c r="AD29" s="114"/>
      <c r="AE29" s="114"/>
      <c r="AF29" s="114"/>
      <c r="AG29" s="114"/>
      <c r="AH29" s="114"/>
      <c r="AI29" s="114"/>
      <c r="AJ29" s="114"/>
      <c r="AK29" s="115"/>
      <c r="AL29" s="113">
        <v>1.0</v>
      </c>
      <c r="AM29" s="114"/>
      <c r="AN29" s="114"/>
      <c r="AO29" s="114"/>
      <c r="AP29" s="114"/>
      <c r="AQ29" s="114"/>
      <c r="AR29" s="114"/>
      <c r="AS29" s="114"/>
      <c r="AT29" s="114"/>
      <c r="AU29" s="116"/>
      <c r="AV29" s="117"/>
      <c r="AW29" s="117"/>
      <c r="AX29" s="117"/>
      <c r="AY29" s="117"/>
      <c r="AZ29" s="110">
        <v>1.0</v>
      </c>
      <c r="BA2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malediction'!$F$6,R51,IF(OFFSET('Races et classe et malediction'!$H$2,MATCH('Fiche perso'!$I$3,'Races et classe et malediction'!$H$3:$H$604,0),8)='Races et classe et malediction'!$F$7,AC51,IF(OFFSET('Races et classe et malediction'!$H$2,MATCH('Fiche perso'!$I$3,'Races et classe et malediction'!$H$3:$H$604,0),8)='Races et classe et malediction'!$F$8,R73))))</f>
        <v>#N/A</v>
      </c>
      <c r="BB2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malediction'!$F$6,S51,IF(OFFSET('Races et classe et malediction'!$H$2,MATCH('Fiche perso'!$I$3,'Races et classe et malediction'!$H$3:$H$604,0),8)='Races et classe et malediction'!$F$7,AD51,IF(OFFSET('Races et classe et malediction'!$H$2,MATCH('Fiche perso'!$I$3,'Races et classe et malediction'!$H$3:$H$604,0),8)='Races et classe et malediction'!$F$8,S73))))</f>
        <v>#N/A</v>
      </c>
      <c r="BC2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malediction'!$F$6,T51,IF(OFFSET('Races et classe et malediction'!$H$2,MATCH('Fiche perso'!$I$3,'Races et classe et malediction'!$H$3:$H$604,0),8)='Races et classe et malediction'!$F$7,AE51,IF(OFFSET('Races et classe et malediction'!$H$2,MATCH('Fiche perso'!$I$3,'Races et classe et malediction'!$H$3:$H$604,0),8)='Races et classe et malediction'!$F$8,T73))))</f>
        <v>#N/A</v>
      </c>
      <c r="BD2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malediction'!$F$6,U51,IF(OFFSET('Races et classe et malediction'!$H$2,MATCH('Fiche perso'!$I$3,'Races et classe et malediction'!$H$3:$H$604,0),8)='Races et classe et malediction'!$F$7,AF51,IF(OFFSET('Races et classe et malediction'!$H$2,MATCH('Fiche perso'!$I$3,'Races et classe et malediction'!$H$3:$H$604,0),8)='Races et classe et malediction'!$F$8,U73))))</f>
        <v>#N/A</v>
      </c>
      <c r="BE2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malediction'!$F$6,V51,IF(OFFSET('Races et classe et malediction'!$H$2,MATCH('Fiche perso'!$I$3,'Races et classe et malediction'!$H$3:$H$604,0),8)='Races et classe et malediction'!$F$7,AG51,IF(OFFSET('Races et classe et malediction'!$H$2,MATCH('Fiche perso'!$I$3,'Races et classe et malediction'!$H$3:$H$604,0),8)='Races et classe et malediction'!$F$8,V73))))</f>
        <v>#N/A</v>
      </c>
      <c r="BF2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malediction'!$F$6,W51,IF(OFFSET('Races et classe et malediction'!$H$2,MATCH('Fiche perso'!$I$3,'Races et classe et malediction'!$H$3:$H$604,0),8)='Races et classe et malediction'!$F$7,AH51,IF(OFFSET('Races et classe et malediction'!$H$2,MATCH('Fiche perso'!$I$3,'Races et classe et malediction'!$H$3:$H$604,0),8)='Races et classe et malediction'!$F$8,W73))))</f>
        <v>#N/A</v>
      </c>
      <c r="BG2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malediction'!$F$6,X51,IF(OFFSET('Races et classe et malediction'!$H$2,MATCH('Fiche perso'!$I$3,'Races et classe et malediction'!$H$3:$H$604,0),8)='Races et classe et malediction'!$F$7,AI51,IF(OFFSET('Races et classe et malediction'!$H$2,MATCH('Fiche perso'!$I$3,'Races et classe et malediction'!$H$3:$H$604,0),8)='Races et classe et malediction'!$F$8,X73))))</f>
        <v>#N/A</v>
      </c>
      <c r="BH2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malediction'!$F$6,Y51,IF(OFFSET('Races et classe et malediction'!$H$2,MATCH('Fiche perso'!$I$3,'Races et classe et malediction'!$H$3:$H$604,0),8)='Races et classe et malediction'!$F$7,AJ51,IF(OFFSET('Races et classe et malediction'!$H$2,MATCH('Fiche perso'!$I$3,'Races et classe et malediction'!$H$3:$H$604,0),8)='Races et classe et malediction'!$F$8,Y73))))</f>
        <v>#N/A</v>
      </c>
      <c r="BI29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malediction'!$F$6,Z51,IF(OFFSET('Races et classe et malediction'!$H$2,MATCH('Fiche perso'!$I$3,'Races et classe et malediction'!$H$3:$H$604,0),8)='Races et classe et malediction'!$F$7,AK51,IF(OFFSET('Races et classe et malediction'!$H$2,MATCH('Fiche perso'!$I$3,'Races et classe et malediction'!$H$3:$H$604,0),8)='Races et classe et malediction'!$F$8,Z73))))</f>
        <v>#N/A</v>
      </c>
      <c r="BJ29" s="110">
        <v>1.0</v>
      </c>
      <c r="BK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malediction'!$F$6,R29,IF(OFFSET('Races et classe et malediction'!$H$2,MATCH('Fiche perso'!$I$3,'Races et classe et malediction'!$H$3:$H$604,0),8)='Races et classe et malediction'!$F$7,AM51,IF(OFFSET('Races et classe et malediction'!$H$2,MATCH('Fiche perso'!$I$3,'Races et classe et malediction'!$H$3:$H$604,0),8)='Races et classe et malediction'!$F$8,AC73))))</f>
        <v>#N/A</v>
      </c>
      <c r="BL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malediction'!$F$6,S29,IF(OFFSET('Races et classe et malediction'!$H$2,MATCH('Fiche perso'!$I$3,'Races et classe et malediction'!$H$3:$H$604,0),8)='Races et classe et malediction'!$F$7,AN51,IF(OFFSET('Races et classe et malediction'!$H$2,MATCH('Fiche perso'!$I$3,'Races et classe et malediction'!$H$3:$H$604,0),8)='Races et classe et malediction'!$F$8,AD73))))</f>
        <v>#N/A</v>
      </c>
      <c r="BM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malediction'!$F$6,T29,IF(OFFSET('Races et classe et malediction'!$H$2,MATCH('Fiche perso'!$I$3,'Races et classe et malediction'!$H$3:$H$604,0),8)='Races et classe et malediction'!$F$7,AO51,IF(OFFSET('Races et classe et malediction'!$H$2,MATCH('Fiche perso'!$I$3,'Races et classe et malediction'!$H$3:$H$604,0),8)='Races et classe et malediction'!$F$8,AE73))))</f>
        <v>#N/A</v>
      </c>
      <c r="BN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malediction'!$F$6,U29,IF(OFFSET('Races et classe et malediction'!$H$2,MATCH('Fiche perso'!$I$3,'Races et classe et malediction'!$H$3:$H$604,0),8)='Races et classe et malediction'!$F$7,AP51,IF(OFFSET('Races et classe et malediction'!$H$2,MATCH('Fiche perso'!$I$3,'Races et classe et malediction'!$H$3:$H$604,0),8)='Races et classe et malediction'!$F$8,AF73))))</f>
        <v>#N/A</v>
      </c>
      <c r="BO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malediction'!$F$6,V29,IF(OFFSET('Races et classe et malediction'!$H$2,MATCH('Fiche perso'!$I$3,'Races et classe et malediction'!$H$3:$H$604,0),8)='Races et classe et malediction'!$F$7,AQ51,IF(OFFSET('Races et classe et malediction'!$H$2,MATCH('Fiche perso'!$I$3,'Races et classe et malediction'!$H$3:$H$604,0),8)='Races et classe et malediction'!$F$8,AG73))))</f>
        <v>#N/A</v>
      </c>
      <c r="BP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malediction'!$F$6,W29,IF(OFFSET('Races et classe et malediction'!$H$2,MATCH('Fiche perso'!$I$3,'Races et classe et malediction'!$H$3:$H$604,0),8)='Races et classe et malediction'!$F$7,AR51,IF(OFFSET('Races et classe et malediction'!$H$2,MATCH('Fiche perso'!$I$3,'Races et classe et malediction'!$H$3:$H$604,0),8)='Races et classe et malediction'!$F$8,AH73))))</f>
        <v>#N/A</v>
      </c>
      <c r="BQ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malediction'!$F$6,X29,IF(OFFSET('Races et classe et malediction'!$H$2,MATCH('Fiche perso'!$I$3,'Races et classe et malediction'!$H$3:$H$604,0),8)='Races et classe et malediction'!$F$7,AS51,IF(OFFSET('Races et classe et malediction'!$H$2,MATCH('Fiche perso'!$I$3,'Races et classe et malediction'!$H$3:$H$604,0),8)='Races et classe et malediction'!$F$8,AI73))))</f>
        <v>#N/A</v>
      </c>
      <c r="BR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malediction'!$F$6,Y29,IF(OFFSET('Races et classe et malediction'!$H$2,MATCH('Fiche perso'!$I$3,'Races et classe et malediction'!$H$3:$H$604,0),8)='Races et classe et malediction'!$F$7,AT51,IF(OFFSET('Races et classe et malediction'!$H$2,MATCH('Fiche perso'!$I$3,'Races et classe et malediction'!$H$3:$H$604,0),8)='Races et classe et malediction'!$F$8,AJ73))))</f>
        <v>#N/A</v>
      </c>
      <c r="BS2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malediction'!$F$6,Z29,IF(OFFSET('Races et classe et malediction'!$H$2,MATCH('Fiche perso'!$I$3,'Races et classe et malediction'!$H$3:$H$604,0),8)='Races et classe et malediction'!$F$7,AU51,IF(OFFSET('Races et classe et malediction'!$H$2,MATCH('Fiche perso'!$I$3,'Races et classe et malediction'!$H$3:$H$604,0),8)='Races et classe et malediction'!$F$8,AK73))))</f>
        <v>#N/A</v>
      </c>
    </row>
    <row r="30" ht="12.75" customHeight="1">
      <c r="A30" s="95"/>
      <c r="B30" s="92"/>
      <c r="C30" s="86"/>
      <c r="E30" s="86"/>
      <c r="G30" s="92"/>
      <c r="M30" s="89">
        <v>749000.0</v>
      </c>
      <c r="N30" s="90">
        <v>30.0</v>
      </c>
      <c r="O30" s="98">
        <v>9.0</v>
      </c>
      <c r="Q30" s="110">
        <v>2.0</v>
      </c>
      <c r="R30" s="111">
        <v>3.0</v>
      </c>
      <c r="S30" s="111" t="str">
        <f t="shared" ref="S30:Z30" si="2">""</f>
        <v/>
      </c>
      <c r="T30" s="111" t="str">
        <f t="shared" si="2"/>
        <v/>
      </c>
      <c r="U30" s="111" t="str">
        <f t="shared" si="2"/>
        <v/>
      </c>
      <c r="V30" s="111" t="str">
        <f t="shared" si="2"/>
        <v/>
      </c>
      <c r="W30" s="111" t="str">
        <f t="shared" si="2"/>
        <v/>
      </c>
      <c r="X30" s="111" t="str">
        <f t="shared" si="2"/>
        <v/>
      </c>
      <c r="Y30" s="111" t="str">
        <f t="shared" si="2"/>
        <v/>
      </c>
      <c r="Z30" s="112" t="str">
        <f t="shared" si="2"/>
        <v/>
      </c>
      <c r="AA30" s="86"/>
      <c r="AB30" s="113">
        <v>2.0</v>
      </c>
      <c r="AC30" s="114" t="str">
        <f t="shared" si="3"/>
        <v>2 PM</v>
      </c>
      <c r="AD30" s="114"/>
      <c r="AE30" s="114"/>
      <c r="AF30" s="114"/>
      <c r="AG30" s="114"/>
      <c r="AH30" s="114"/>
      <c r="AI30" s="114"/>
      <c r="AJ30" s="114"/>
      <c r="AK30" s="115"/>
      <c r="AL30" s="113">
        <v>2.0</v>
      </c>
      <c r="AM30" s="114" t="str">
        <f t="shared" ref="AM30:AM48" si="5">"2 PM"</f>
        <v>2 PM</v>
      </c>
      <c r="AN30" s="114"/>
      <c r="AO30" s="114"/>
      <c r="AP30" s="114"/>
      <c r="AQ30" s="114"/>
      <c r="AR30" s="114"/>
      <c r="AS30" s="114"/>
      <c r="AT30" s="114"/>
      <c r="AU30" s="116"/>
      <c r="AV30" s="117"/>
      <c r="AW30" s="117"/>
      <c r="AX30" s="117"/>
      <c r="AY30" s="117"/>
      <c r="AZ30" s="110">
        <v>2.0</v>
      </c>
      <c r="BA3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malediction'!$F$6,R52,IF(OFFSET('Races et classe et malediction'!$H$2,MATCH('Fiche perso'!$I$3,'Races et classe et malediction'!$H$3:$H$604,0),8)='Races et classe et malediction'!$F$7,AC52,IF(OFFSET('Races et classe et malediction'!$H$2,MATCH('Fiche perso'!$I$3,'Races et classe et malediction'!$H$3:$H$604,0),8)='Races et classe et malediction'!$F$8,R74))))</f>
        <v>#N/A</v>
      </c>
      <c r="BB3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malediction'!$F$6,S52,IF(OFFSET('Races et classe et malediction'!$H$2,MATCH('Fiche perso'!$I$3,'Races et classe et malediction'!$H$3:$H$604,0),8)='Races et classe et malediction'!$F$7,AD52,IF(OFFSET('Races et classe et malediction'!$H$2,MATCH('Fiche perso'!$I$3,'Races et classe et malediction'!$H$3:$H$604,0),8)='Races et classe et malediction'!$F$8,S74))))</f>
        <v>#N/A</v>
      </c>
      <c r="BC3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malediction'!$F$6,T52,IF(OFFSET('Races et classe et malediction'!$H$2,MATCH('Fiche perso'!$I$3,'Races et classe et malediction'!$H$3:$H$604,0),8)='Races et classe et malediction'!$F$7,AE52,IF(OFFSET('Races et classe et malediction'!$H$2,MATCH('Fiche perso'!$I$3,'Races et classe et malediction'!$H$3:$H$604,0),8)='Races et classe et malediction'!$F$8,T74))))</f>
        <v>#N/A</v>
      </c>
      <c r="BD3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malediction'!$F$6,U52,IF(OFFSET('Races et classe et malediction'!$H$2,MATCH('Fiche perso'!$I$3,'Races et classe et malediction'!$H$3:$H$604,0),8)='Races et classe et malediction'!$F$7,AF52,IF(OFFSET('Races et classe et malediction'!$H$2,MATCH('Fiche perso'!$I$3,'Races et classe et malediction'!$H$3:$H$604,0),8)='Races et classe et malediction'!$F$8,U74))))</f>
        <v>#N/A</v>
      </c>
      <c r="BE3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malediction'!$F$6,V52,IF(OFFSET('Races et classe et malediction'!$H$2,MATCH('Fiche perso'!$I$3,'Races et classe et malediction'!$H$3:$H$604,0),8)='Races et classe et malediction'!$F$7,AG52,IF(OFFSET('Races et classe et malediction'!$H$2,MATCH('Fiche perso'!$I$3,'Races et classe et malediction'!$H$3:$H$604,0),8)='Races et classe et malediction'!$F$8,V74))))</f>
        <v>#N/A</v>
      </c>
      <c r="BF3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malediction'!$F$6,W52,IF(OFFSET('Races et classe et malediction'!$H$2,MATCH('Fiche perso'!$I$3,'Races et classe et malediction'!$H$3:$H$604,0),8)='Races et classe et malediction'!$F$7,AH52,IF(OFFSET('Races et classe et malediction'!$H$2,MATCH('Fiche perso'!$I$3,'Races et classe et malediction'!$H$3:$H$604,0),8)='Races et classe et malediction'!$F$8,W74))))</f>
        <v>#N/A</v>
      </c>
      <c r="BG3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malediction'!$F$6,X52,IF(OFFSET('Races et classe et malediction'!$H$2,MATCH('Fiche perso'!$I$3,'Races et classe et malediction'!$H$3:$H$604,0),8)='Races et classe et malediction'!$F$7,AI52,IF(OFFSET('Races et classe et malediction'!$H$2,MATCH('Fiche perso'!$I$3,'Races et classe et malediction'!$H$3:$H$604,0),8)='Races et classe et malediction'!$F$8,X74))))</f>
        <v>#N/A</v>
      </c>
      <c r="BH3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malediction'!$F$6,Y52,IF(OFFSET('Races et classe et malediction'!$H$2,MATCH('Fiche perso'!$I$3,'Races et classe et malediction'!$H$3:$H$604,0),8)='Races et classe et malediction'!$F$7,AJ52,IF(OFFSET('Races et classe et malediction'!$H$2,MATCH('Fiche perso'!$I$3,'Races et classe et malediction'!$H$3:$H$604,0),8)='Races et classe et malediction'!$F$8,Y74))))</f>
        <v>#N/A</v>
      </c>
      <c r="BI30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malediction'!$F$6,Z52,IF(OFFSET('Races et classe et malediction'!$H$2,MATCH('Fiche perso'!$I$3,'Races et classe et malediction'!$H$3:$H$604,0),8)='Races et classe et malediction'!$F$7,AK52,IF(OFFSET('Races et classe et malediction'!$H$2,MATCH('Fiche perso'!$I$3,'Races et classe et malediction'!$H$3:$H$604,0),8)='Races et classe et malediction'!$F$8,Z74))))</f>
        <v>#N/A</v>
      </c>
      <c r="BJ30" s="110">
        <v>2.0</v>
      </c>
      <c r="BK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malediction'!$F$6,R30,IF(OFFSET('Races et classe et malediction'!$H$2,MATCH('Fiche perso'!$I$3,'Races et classe et malediction'!$H$3:$H$604,0),8)='Races et classe et malediction'!$F$7,AM52,IF(OFFSET('Races et classe et malediction'!$H$2,MATCH('Fiche perso'!$I$3,'Races et classe et malediction'!$H$3:$H$604,0),8)='Races et classe et malediction'!$F$8,AC74))))</f>
        <v>#N/A</v>
      </c>
      <c r="BL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malediction'!$F$6,S30,IF(OFFSET('Races et classe et malediction'!$H$2,MATCH('Fiche perso'!$I$3,'Races et classe et malediction'!$H$3:$H$604,0),8)='Races et classe et malediction'!$F$7,AN52,IF(OFFSET('Races et classe et malediction'!$H$2,MATCH('Fiche perso'!$I$3,'Races et classe et malediction'!$H$3:$H$604,0),8)='Races et classe et malediction'!$F$8,AD74))))</f>
        <v>#N/A</v>
      </c>
      <c r="BM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malediction'!$F$6,T30,IF(OFFSET('Races et classe et malediction'!$H$2,MATCH('Fiche perso'!$I$3,'Races et classe et malediction'!$H$3:$H$604,0),8)='Races et classe et malediction'!$F$7,AO52,IF(OFFSET('Races et classe et malediction'!$H$2,MATCH('Fiche perso'!$I$3,'Races et classe et malediction'!$H$3:$H$604,0),8)='Races et classe et malediction'!$F$8,AE74))))</f>
        <v>#N/A</v>
      </c>
      <c r="BN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malediction'!$F$6,U30,IF(OFFSET('Races et classe et malediction'!$H$2,MATCH('Fiche perso'!$I$3,'Races et classe et malediction'!$H$3:$H$604,0),8)='Races et classe et malediction'!$F$7,AP52,IF(OFFSET('Races et classe et malediction'!$H$2,MATCH('Fiche perso'!$I$3,'Races et classe et malediction'!$H$3:$H$604,0),8)='Races et classe et malediction'!$F$8,AF74))))</f>
        <v>#N/A</v>
      </c>
      <c r="BO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malediction'!$F$6,V30,IF(OFFSET('Races et classe et malediction'!$H$2,MATCH('Fiche perso'!$I$3,'Races et classe et malediction'!$H$3:$H$604,0),8)='Races et classe et malediction'!$F$7,AQ52,IF(OFFSET('Races et classe et malediction'!$H$2,MATCH('Fiche perso'!$I$3,'Races et classe et malediction'!$H$3:$H$604,0),8)='Races et classe et malediction'!$F$8,AG74))))</f>
        <v>#N/A</v>
      </c>
      <c r="BP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malediction'!$F$6,W30,IF(OFFSET('Races et classe et malediction'!$H$2,MATCH('Fiche perso'!$I$3,'Races et classe et malediction'!$H$3:$H$604,0),8)='Races et classe et malediction'!$F$7,AR52,IF(OFFSET('Races et classe et malediction'!$H$2,MATCH('Fiche perso'!$I$3,'Races et classe et malediction'!$H$3:$H$604,0),8)='Races et classe et malediction'!$F$8,AH74))))</f>
        <v>#N/A</v>
      </c>
      <c r="BQ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malediction'!$F$6,X30,IF(OFFSET('Races et classe et malediction'!$H$2,MATCH('Fiche perso'!$I$3,'Races et classe et malediction'!$H$3:$H$604,0),8)='Races et classe et malediction'!$F$7,AS52,IF(OFFSET('Races et classe et malediction'!$H$2,MATCH('Fiche perso'!$I$3,'Races et classe et malediction'!$H$3:$H$604,0),8)='Races et classe et malediction'!$F$8,AI74))))</f>
        <v>#N/A</v>
      </c>
      <c r="BR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malediction'!$F$6,Y30,IF(OFFSET('Races et classe et malediction'!$H$2,MATCH('Fiche perso'!$I$3,'Races et classe et malediction'!$H$3:$H$604,0),8)='Races et classe et malediction'!$F$7,AT52,IF(OFFSET('Races et classe et malediction'!$H$2,MATCH('Fiche perso'!$I$3,'Races et classe et malediction'!$H$3:$H$604,0),8)='Races et classe et malediction'!$F$8,AJ74))))</f>
        <v>#N/A</v>
      </c>
      <c r="BS3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malediction'!$F$6,Z30,IF(OFFSET('Races et classe et malediction'!$H$2,MATCH('Fiche perso'!$I$3,'Races et classe et malediction'!$H$3:$H$604,0),8)='Races et classe et malediction'!$F$7,AU52,IF(OFFSET('Races et classe et malediction'!$H$2,MATCH('Fiche perso'!$I$3,'Races et classe et malediction'!$H$3:$H$604,0),8)='Races et classe et malediction'!$F$8,AK74))))</f>
        <v>#N/A</v>
      </c>
    </row>
    <row r="31" ht="12.75" customHeight="1">
      <c r="A31" s="95"/>
      <c r="B31" s="92"/>
      <c r="C31" s="86"/>
      <c r="E31" s="86"/>
      <c r="G31" s="92"/>
      <c r="M31" s="89">
        <v>789000.0</v>
      </c>
      <c r="N31" s="90">
        <v>31.0</v>
      </c>
      <c r="O31" s="98">
        <v>9.0</v>
      </c>
      <c r="Q31" s="110">
        <v>3.0</v>
      </c>
      <c r="R31" s="111">
        <v>4.0</v>
      </c>
      <c r="S31" s="111">
        <v>2.0</v>
      </c>
      <c r="T31" s="111" t="str">
        <f t="shared" ref="T31:Z31" si="4">""</f>
        <v/>
      </c>
      <c r="U31" s="111" t="str">
        <f t="shared" si="4"/>
        <v/>
      </c>
      <c r="V31" s="111" t="str">
        <f t="shared" si="4"/>
        <v/>
      </c>
      <c r="W31" s="111" t="str">
        <f t="shared" si="4"/>
        <v/>
      </c>
      <c r="X31" s="111" t="str">
        <f t="shared" si="4"/>
        <v/>
      </c>
      <c r="Y31" s="111" t="str">
        <f t="shared" si="4"/>
        <v/>
      </c>
      <c r="Z31" s="112" t="str">
        <f t="shared" si="4"/>
        <v/>
      </c>
      <c r="AA31" s="86"/>
      <c r="AB31" s="113">
        <v>3.0</v>
      </c>
      <c r="AC31" s="114" t="str">
        <f t="shared" si="3"/>
        <v>2 PM</v>
      </c>
      <c r="AD31" s="114" t="str">
        <f t="shared" ref="AD31:AD48" si="7">"3 PM"</f>
        <v>3 PM</v>
      </c>
      <c r="AE31" s="114"/>
      <c r="AF31" s="114"/>
      <c r="AG31" s="114"/>
      <c r="AH31" s="114"/>
      <c r="AI31" s="114"/>
      <c r="AJ31" s="114"/>
      <c r="AK31" s="115"/>
      <c r="AL31" s="113">
        <v>3.0</v>
      </c>
      <c r="AM31" s="114" t="str">
        <f t="shared" si="5"/>
        <v>2 PM</v>
      </c>
      <c r="AN31" s="114"/>
      <c r="AO31" s="114"/>
      <c r="AP31" s="114"/>
      <c r="AQ31" s="114"/>
      <c r="AR31" s="114"/>
      <c r="AS31" s="114"/>
      <c r="AT31" s="114"/>
      <c r="AU31" s="116"/>
      <c r="AV31" s="117"/>
      <c r="AW31" s="117"/>
      <c r="AX31" s="117"/>
      <c r="AY31" s="117"/>
      <c r="AZ31" s="110">
        <v>3.0</v>
      </c>
      <c r="BA3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malediction'!$F$6,R53,IF(OFFSET('Races et classe et malediction'!$H$2,MATCH('Fiche perso'!$I$3,'Races et classe et malediction'!$H$3:$H$604,0),8)='Races et classe et malediction'!$F$7,AC53,IF(OFFSET('Races et classe et malediction'!$H$2,MATCH('Fiche perso'!$I$3,'Races et classe et malediction'!$H$3:$H$604,0),8)='Races et classe et malediction'!$F$8,R75))))</f>
        <v>#N/A</v>
      </c>
      <c r="BB3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malediction'!$F$6,S53,IF(OFFSET('Races et classe et malediction'!$H$2,MATCH('Fiche perso'!$I$3,'Races et classe et malediction'!$H$3:$H$604,0),8)='Races et classe et malediction'!$F$7,AD53,IF(OFFSET('Races et classe et malediction'!$H$2,MATCH('Fiche perso'!$I$3,'Races et classe et malediction'!$H$3:$H$604,0),8)='Races et classe et malediction'!$F$8,S75))))</f>
        <v>#N/A</v>
      </c>
      <c r="BC3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malediction'!$F$6,T53,IF(OFFSET('Races et classe et malediction'!$H$2,MATCH('Fiche perso'!$I$3,'Races et classe et malediction'!$H$3:$H$604,0),8)='Races et classe et malediction'!$F$7,AE53,IF(OFFSET('Races et classe et malediction'!$H$2,MATCH('Fiche perso'!$I$3,'Races et classe et malediction'!$H$3:$H$604,0),8)='Races et classe et malediction'!$F$8,T75))))</f>
        <v>#N/A</v>
      </c>
      <c r="BD3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malediction'!$F$6,U53,IF(OFFSET('Races et classe et malediction'!$H$2,MATCH('Fiche perso'!$I$3,'Races et classe et malediction'!$H$3:$H$604,0),8)='Races et classe et malediction'!$F$7,AF53,IF(OFFSET('Races et classe et malediction'!$H$2,MATCH('Fiche perso'!$I$3,'Races et classe et malediction'!$H$3:$H$604,0),8)='Races et classe et malediction'!$F$8,U75))))</f>
        <v>#N/A</v>
      </c>
      <c r="BE3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malediction'!$F$6,V53,IF(OFFSET('Races et classe et malediction'!$H$2,MATCH('Fiche perso'!$I$3,'Races et classe et malediction'!$H$3:$H$604,0),8)='Races et classe et malediction'!$F$7,AG53,IF(OFFSET('Races et classe et malediction'!$H$2,MATCH('Fiche perso'!$I$3,'Races et classe et malediction'!$H$3:$H$604,0),8)='Races et classe et malediction'!$F$8,V75))))</f>
        <v>#N/A</v>
      </c>
      <c r="BF3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malediction'!$F$6,W53,IF(OFFSET('Races et classe et malediction'!$H$2,MATCH('Fiche perso'!$I$3,'Races et classe et malediction'!$H$3:$H$604,0),8)='Races et classe et malediction'!$F$7,AH53,IF(OFFSET('Races et classe et malediction'!$H$2,MATCH('Fiche perso'!$I$3,'Races et classe et malediction'!$H$3:$H$604,0),8)='Races et classe et malediction'!$F$8,W75))))</f>
        <v>#N/A</v>
      </c>
      <c r="BG3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malediction'!$F$6,X53,IF(OFFSET('Races et classe et malediction'!$H$2,MATCH('Fiche perso'!$I$3,'Races et classe et malediction'!$H$3:$H$604,0),8)='Races et classe et malediction'!$F$7,AI53,IF(OFFSET('Races et classe et malediction'!$H$2,MATCH('Fiche perso'!$I$3,'Races et classe et malediction'!$H$3:$H$604,0),8)='Races et classe et malediction'!$F$8,X75))))</f>
        <v>#N/A</v>
      </c>
      <c r="BH3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malediction'!$F$6,Y53,IF(OFFSET('Races et classe et malediction'!$H$2,MATCH('Fiche perso'!$I$3,'Races et classe et malediction'!$H$3:$H$604,0),8)='Races et classe et malediction'!$F$7,AJ53,IF(OFFSET('Races et classe et malediction'!$H$2,MATCH('Fiche perso'!$I$3,'Races et classe et malediction'!$H$3:$H$604,0),8)='Races et classe et malediction'!$F$8,Y75))))</f>
        <v>#N/A</v>
      </c>
      <c r="BI31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malediction'!$F$6,Z53,IF(OFFSET('Races et classe et malediction'!$H$2,MATCH('Fiche perso'!$I$3,'Races et classe et malediction'!$H$3:$H$604,0),8)='Races et classe et malediction'!$F$7,AK53,IF(OFFSET('Races et classe et malediction'!$H$2,MATCH('Fiche perso'!$I$3,'Races et classe et malediction'!$H$3:$H$604,0),8)='Races et classe et malediction'!$F$8,Z75))))</f>
        <v>#N/A</v>
      </c>
      <c r="BJ31" s="110">
        <v>3.0</v>
      </c>
      <c r="BK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malediction'!$F$6,R31,IF(OFFSET('Races et classe et malediction'!$H$2,MATCH('Fiche perso'!$I$3,'Races et classe et malediction'!$H$3:$H$604,0),8)='Races et classe et malediction'!$F$7,AM53,IF(OFFSET('Races et classe et malediction'!$H$2,MATCH('Fiche perso'!$I$3,'Races et classe et malediction'!$H$3:$H$604,0),8)='Races et classe et malediction'!$F$8,AC75))))</f>
        <v>#N/A</v>
      </c>
      <c r="BL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malediction'!$F$6,S31,IF(OFFSET('Races et classe et malediction'!$H$2,MATCH('Fiche perso'!$I$3,'Races et classe et malediction'!$H$3:$H$604,0),8)='Races et classe et malediction'!$F$7,AN53,IF(OFFSET('Races et classe et malediction'!$H$2,MATCH('Fiche perso'!$I$3,'Races et classe et malediction'!$H$3:$H$604,0),8)='Races et classe et malediction'!$F$8,AD75))))</f>
        <v>#N/A</v>
      </c>
      <c r="BM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malediction'!$F$6,T31,IF(OFFSET('Races et classe et malediction'!$H$2,MATCH('Fiche perso'!$I$3,'Races et classe et malediction'!$H$3:$H$604,0),8)='Races et classe et malediction'!$F$7,AO53,IF(OFFSET('Races et classe et malediction'!$H$2,MATCH('Fiche perso'!$I$3,'Races et classe et malediction'!$H$3:$H$604,0),8)='Races et classe et malediction'!$F$8,AE75))))</f>
        <v>#N/A</v>
      </c>
      <c r="BN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malediction'!$F$6,U31,IF(OFFSET('Races et classe et malediction'!$H$2,MATCH('Fiche perso'!$I$3,'Races et classe et malediction'!$H$3:$H$604,0),8)='Races et classe et malediction'!$F$7,AP53,IF(OFFSET('Races et classe et malediction'!$H$2,MATCH('Fiche perso'!$I$3,'Races et classe et malediction'!$H$3:$H$604,0),8)='Races et classe et malediction'!$F$8,AF75))))</f>
        <v>#N/A</v>
      </c>
      <c r="BO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malediction'!$F$6,V31,IF(OFFSET('Races et classe et malediction'!$H$2,MATCH('Fiche perso'!$I$3,'Races et classe et malediction'!$H$3:$H$604,0),8)='Races et classe et malediction'!$F$7,AQ53,IF(OFFSET('Races et classe et malediction'!$H$2,MATCH('Fiche perso'!$I$3,'Races et classe et malediction'!$H$3:$H$604,0),8)='Races et classe et malediction'!$F$8,AG75))))</f>
        <v>#N/A</v>
      </c>
      <c r="BP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malediction'!$F$6,W31,IF(OFFSET('Races et classe et malediction'!$H$2,MATCH('Fiche perso'!$I$3,'Races et classe et malediction'!$H$3:$H$604,0),8)='Races et classe et malediction'!$F$7,AR53,IF(OFFSET('Races et classe et malediction'!$H$2,MATCH('Fiche perso'!$I$3,'Races et classe et malediction'!$H$3:$H$604,0),8)='Races et classe et malediction'!$F$8,AH75))))</f>
        <v>#N/A</v>
      </c>
      <c r="BQ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malediction'!$F$6,X31,IF(OFFSET('Races et classe et malediction'!$H$2,MATCH('Fiche perso'!$I$3,'Races et classe et malediction'!$H$3:$H$604,0),8)='Races et classe et malediction'!$F$7,AS53,IF(OFFSET('Races et classe et malediction'!$H$2,MATCH('Fiche perso'!$I$3,'Races et classe et malediction'!$H$3:$H$604,0),8)='Races et classe et malediction'!$F$8,AI75))))</f>
        <v>#N/A</v>
      </c>
      <c r="BR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malediction'!$F$6,Y31,IF(OFFSET('Races et classe et malediction'!$H$2,MATCH('Fiche perso'!$I$3,'Races et classe et malediction'!$H$3:$H$604,0),8)='Races et classe et malediction'!$F$7,AT53,IF(OFFSET('Races et classe et malediction'!$H$2,MATCH('Fiche perso'!$I$3,'Races et classe et malediction'!$H$3:$H$604,0),8)='Races et classe et malediction'!$F$8,AJ75))))</f>
        <v>#N/A</v>
      </c>
      <c r="BS3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malediction'!$F$6,Z31,IF(OFFSET('Races et classe et malediction'!$H$2,MATCH('Fiche perso'!$I$3,'Races et classe et malediction'!$H$3:$H$604,0),8)='Races et classe et malediction'!$F$7,AU53,IF(OFFSET('Races et classe et malediction'!$H$2,MATCH('Fiche perso'!$I$3,'Races et classe et malediction'!$H$3:$H$604,0),8)='Races et classe et malediction'!$F$8,AK75))))</f>
        <v>#N/A</v>
      </c>
    </row>
    <row r="32" ht="12.75" customHeight="1">
      <c r="A32" s="95"/>
      <c r="B32" s="92"/>
      <c r="C32" s="86"/>
      <c r="E32" s="86"/>
      <c r="G32" s="92"/>
      <c r="M32" s="89">
        <v>829000.0</v>
      </c>
      <c r="N32" s="90">
        <v>32.0</v>
      </c>
      <c r="O32" s="98">
        <v>9.0</v>
      </c>
      <c r="Q32" s="110">
        <v>4.0</v>
      </c>
      <c r="R32" s="111">
        <v>4.0</v>
      </c>
      <c r="S32" s="111">
        <v>3.0</v>
      </c>
      <c r="T32" s="111" t="str">
        <f t="shared" ref="T32:Z32" si="6">""</f>
        <v/>
      </c>
      <c r="U32" s="111" t="str">
        <f t="shared" si="6"/>
        <v/>
      </c>
      <c r="V32" s="111" t="str">
        <f t="shared" si="6"/>
        <v/>
      </c>
      <c r="W32" s="111" t="str">
        <f t="shared" si="6"/>
        <v/>
      </c>
      <c r="X32" s="111" t="str">
        <f t="shared" si="6"/>
        <v/>
      </c>
      <c r="Y32" s="111" t="str">
        <f t="shared" si="6"/>
        <v/>
      </c>
      <c r="Z32" s="112" t="str">
        <f t="shared" si="6"/>
        <v/>
      </c>
      <c r="AA32" s="86"/>
      <c r="AB32" s="113">
        <v>4.0</v>
      </c>
      <c r="AC32" s="114" t="str">
        <f t="shared" si="3"/>
        <v>2 PM</v>
      </c>
      <c r="AD32" s="114" t="str">
        <f t="shared" si="7"/>
        <v>3 PM</v>
      </c>
      <c r="AE32" s="114"/>
      <c r="AF32" s="114"/>
      <c r="AG32" s="114"/>
      <c r="AH32" s="114"/>
      <c r="AI32" s="114"/>
      <c r="AJ32" s="114"/>
      <c r="AK32" s="115"/>
      <c r="AL32" s="113">
        <v>4.0</v>
      </c>
      <c r="AM32" s="114" t="str">
        <f t="shared" si="5"/>
        <v>2 PM</v>
      </c>
      <c r="AN32" s="114"/>
      <c r="AO32" s="114"/>
      <c r="AP32" s="114"/>
      <c r="AQ32" s="114"/>
      <c r="AR32" s="114"/>
      <c r="AS32" s="114"/>
      <c r="AT32" s="114"/>
      <c r="AU32" s="116"/>
      <c r="AV32" s="117"/>
      <c r="AW32" s="117"/>
      <c r="AX32" s="117"/>
      <c r="AY32" s="117"/>
      <c r="AZ32" s="110">
        <v>4.0</v>
      </c>
      <c r="BA3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malediction'!$F$6,R54,IF(OFFSET('Races et classe et malediction'!$H$2,MATCH('Fiche perso'!$I$3,'Races et classe et malediction'!$H$3:$H$604,0),8)='Races et classe et malediction'!$F$7,AC54,IF(OFFSET('Races et classe et malediction'!$H$2,MATCH('Fiche perso'!$I$3,'Races et classe et malediction'!$H$3:$H$604,0),8)='Races et classe et malediction'!$F$8,R76))))</f>
        <v>#N/A</v>
      </c>
      <c r="BB3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malediction'!$F$6,S54,IF(OFFSET('Races et classe et malediction'!$H$2,MATCH('Fiche perso'!$I$3,'Races et classe et malediction'!$H$3:$H$604,0),8)='Races et classe et malediction'!$F$7,AD54,IF(OFFSET('Races et classe et malediction'!$H$2,MATCH('Fiche perso'!$I$3,'Races et classe et malediction'!$H$3:$H$604,0),8)='Races et classe et malediction'!$F$8,S76))))</f>
        <v>#N/A</v>
      </c>
      <c r="BC3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malediction'!$F$6,T54,IF(OFFSET('Races et classe et malediction'!$H$2,MATCH('Fiche perso'!$I$3,'Races et classe et malediction'!$H$3:$H$604,0),8)='Races et classe et malediction'!$F$7,AE54,IF(OFFSET('Races et classe et malediction'!$H$2,MATCH('Fiche perso'!$I$3,'Races et classe et malediction'!$H$3:$H$604,0),8)='Races et classe et malediction'!$F$8,T76))))</f>
        <v>#N/A</v>
      </c>
      <c r="BD3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malediction'!$F$6,U54,IF(OFFSET('Races et classe et malediction'!$H$2,MATCH('Fiche perso'!$I$3,'Races et classe et malediction'!$H$3:$H$604,0),8)='Races et classe et malediction'!$F$7,AF54,IF(OFFSET('Races et classe et malediction'!$H$2,MATCH('Fiche perso'!$I$3,'Races et classe et malediction'!$H$3:$H$604,0),8)='Races et classe et malediction'!$F$8,U76))))</f>
        <v>#N/A</v>
      </c>
      <c r="BE3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malediction'!$F$6,V54,IF(OFFSET('Races et classe et malediction'!$H$2,MATCH('Fiche perso'!$I$3,'Races et classe et malediction'!$H$3:$H$604,0),8)='Races et classe et malediction'!$F$7,AG54,IF(OFFSET('Races et classe et malediction'!$H$2,MATCH('Fiche perso'!$I$3,'Races et classe et malediction'!$H$3:$H$604,0),8)='Races et classe et malediction'!$F$8,V76))))</f>
        <v>#N/A</v>
      </c>
      <c r="BF3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malediction'!$F$6,W54,IF(OFFSET('Races et classe et malediction'!$H$2,MATCH('Fiche perso'!$I$3,'Races et classe et malediction'!$H$3:$H$604,0),8)='Races et classe et malediction'!$F$7,AH54,IF(OFFSET('Races et classe et malediction'!$H$2,MATCH('Fiche perso'!$I$3,'Races et classe et malediction'!$H$3:$H$604,0),8)='Races et classe et malediction'!$F$8,W76))))</f>
        <v>#N/A</v>
      </c>
      <c r="BG3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malediction'!$F$6,X54,IF(OFFSET('Races et classe et malediction'!$H$2,MATCH('Fiche perso'!$I$3,'Races et classe et malediction'!$H$3:$H$604,0),8)='Races et classe et malediction'!$F$7,AI54,IF(OFFSET('Races et classe et malediction'!$H$2,MATCH('Fiche perso'!$I$3,'Races et classe et malediction'!$H$3:$H$604,0),8)='Races et classe et malediction'!$F$8,X76))))</f>
        <v>#N/A</v>
      </c>
      <c r="BH3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malediction'!$F$6,Y54,IF(OFFSET('Races et classe et malediction'!$H$2,MATCH('Fiche perso'!$I$3,'Races et classe et malediction'!$H$3:$H$604,0),8)='Races et classe et malediction'!$F$7,AJ54,IF(OFFSET('Races et classe et malediction'!$H$2,MATCH('Fiche perso'!$I$3,'Races et classe et malediction'!$H$3:$H$604,0),8)='Races et classe et malediction'!$F$8,Y76))))</f>
        <v>#N/A</v>
      </c>
      <c r="BI32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malediction'!$F$6,Z54,IF(OFFSET('Races et classe et malediction'!$H$2,MATCH('Fiche perso'!$I$3,'Races et classe et malediction'!$H$3:$H$604,0),8)='Races et classe et malediction'!$F$7,AK54,IF(OFFSET('Races et classe et malediction'!$H$2,MATCH('Fiche perso'!$I$3,'Races et classe et malediction'!$H$3:$H$604,0),8)='Races et classe et malediction'!$F$8,Z76))))</f>
        <v>#N/A</v>
      </c>
      <c r="BJ32" s="110">
        <v>4.0</v>
      </c>
      <c r="BK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malediction'!$F$6,R32,IF(OFFSET('Races et classe et malediction'!$H$2,MATCH('Fiche perso'!$I$3,'Races et classe et malediction'!$H$3:$H$604,0),8)='Races et classe et malediction'!$F$7,AM54,IF(OFFSET('Races et classe et malediction'!$H$2,MATCH('Fiche perso'!$I$3,'Races et classe et malediction'!$H$3:$H$604,0),8)='Races et classe et malediction'!$F$8,AC76))))</f>
        <v>#N/A</v>
      </c>
      <c r="BL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malediction'!$F$6,S32,IF(OFFSET('Races et classe et malediction'!$H$2,MATCH('Fiche perso'!$I$3,'Races et classe et malediction'!$H$3:$H$604,0),8)='Races et classe et malediction'!$F$7,AN54,IF(OFFSET('Races et classe et malediction'!$H$2,MATCH('Fiche perso'!$I$3,'Races et classe et malediction'!$H$3:$H$604,0),8)='Races et classe et malediction'!$F$8,AD76))))</f>
        <v>#N/A</v>
      </c>
      <c r="BM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malediction'!$F$6,T32,IF(OFFSET('Races et classe et malediction'!$H$2,MATCH('Fiche perso'!$I$3,'Races et classe et malediction'!$H$3:$H$604,0),8)='Races et classe et malediction'!$F$7,AO54,IF(OFFSET('Races et classe et malediction'!$H$2,MATCH('Fiche perso'!$I$3,'Races et classe et malediction'!$H$3:$H$604,0),8)='Races et classe et malediction'!$F$8,AE76))))</f>
        <v>#N/A</v>
      </c>
      <c r="BN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malediction'!$F$6,U32,IF(OFFSET('Races et classe et malediction'!$H$2,MATCH('Fiche perso'!$I$3,'Races et classe et malediction'!$H$3:$H$604,0),8)='Races et classe et malediction'!$F$7,AP54,IF(OFFSET('Races et classe et malediction'!$H$2,MATCH('Fiche perso'!$I$3,'Races et classe et malediction'!$H$3:$H$604,0),8)='Races et classe et malediction'!$F$8,AF76))))</f>
        <v>#N/A</v>
      </c>
      <c r="BO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malediction'!$F$6,V32,IF(OFFSET('Races et classe et malediction'!$H$2,MATCH('Fiche perso'!$I$3,'Races et classe et malediction'!$H$3:$H$604,0),8)='Races et classe et malediction'!$F$7,AQ54,IF(OFFSET('Races et classe et malediction'!$H$2,MATCH('Fiche perso'!$I$3,'Races et classe et malediction'!$H$3:$H$604,0),8)='Races et classe et malediction'!$F$8,AG76))))</f>
        <v>#N/A</v>
      </c>
      <c r="BP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malediction'!$F$6,W32,IF(OFFSET('Races et classe et malediction'!$H$2,MATCH('Fiche perso'!$I$3,'Races et classe et malediction'!$H$3:$H$604,0),8)='Races et classe et malediction'!$F$7,AR54,IF(OFFSET('Races et classe et malediction'!$H$2,MATCH('Fiche perso'!$I$3,'Races et classe et malediction'!$H$3:$H$604,0),8)='Races et classe et malediction'!$F$8,AH76))))</f>
        <v>#N/A</v>
      </c>
      <c r="BQ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malediction'!$F$6,X32,IF(OFFSET('Races et classe et malediction'!$H$2,MATCH('Fiche perso'!$I$3,'Races et classe et malediction'!$H$3:$H$604,0),8)='Races et classe et malediction'!$F$7,AS54,IF(OFFSET('Races et classe et malediction'!$H$2,MATCH('Fiche perso'!$I$3,'Races et classe et malediction'!$H$3:$H$604,0),8)='Races et classe et malediction'!$F$8,AI76))))</f>
        <v>#N/A</v>
      </c>
      <c r="BR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malediction'!$F$6,Y32,IF(OFFSET('Races et classe et malediction'!$H$2,MATCH('Fiche perso'!$I$3,'Races et classe et malediction'!$H$3:$H$604,0),8)='Races et classe et malediction'!$F$7,AT54,IF(OFFSET('Races et classe et malediction'!$H$2,MATCH('Fiche perso'!$I$3,'Races et classe et malediction'!$H$3:$H$604,0),8)='Races et classe et malediction'!$F$8,AJ76))))</f>
        <v>#N/A</v>
      </c>
      <c r="BS3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malediction'!$F$6,Z32,IF(OFFSET('Races et classe et malediction'!$H$2,MATCH('Fiche perso'!$I$3,'Races et classe et malediction'!$H$3:$H$604,0),8)='Races et classe et malediction'!$F$7,AU54,IF(OFFSET('Races et classe et malediction'!$H$2,MATCH('Fiche perso'!$I$3,'Races et classe et malediction'!$H$3:$H$604,0),8)='Races et classe et malediction'!$F$8,AK76))))</f>
        <v>#N/A</v>
      </c>
    </row>
    <row r="33" ht="12.75" customHeight="1">
      <c r="A33" s="95"/>
      <c r="B33" s="92"/>
      <c r="C33" s="86"/>
      <c r="E33" s="86"/>
      <c r="G33" s="92"/>
      <c r="M33" s="89">
        <v>869000.0</v>
      </c>
      <c r="N33" s="90">
        <v>33.0</v>
      </c>
      <c r="O33" s="98">
        <v>10.0</v>
      </c>
      <c r="Q33" s="110">
        <v>5.0</v>
      </c>
      <c r="R33" s="111">
        <v>4.0</v>
      </c>
      <c r="S33" s="111">
        <v>3.0</v>
      </c>
      <c r="T33" s="111">
        <v>2.0</v>
      </c>
      <c r="U33" s="111" t="str">
        <f t="shared" ref="U33:Z33" si="8">""</f>
        <v/>
      </c>
      <c r="V33" s="111" t="str">
        <f t="shared" si="8"/>
        <v/>
      </c>
      <c r="W33" s="111" t="str">
        <f t="shared" si="8"/>
        <v/>
      </c>
      <c r="X33" s="111" t="str">
        <f t="shared" si="8"/>
        <v/>
      </c>
      <c r="Y33" s="111" t="str">
        <f t="shared" si="8"/>
        <v/>
      </c>
      <c r="Z33" s="112" t="str">
        <f t="shared" si="8"/>
        <v/>
      </c>
      <c r="AA33" s="86"/>
      <c r="AB33" s="113">
        <v>5.0</v>
      </c>
      <c r="AC33" s="114" t="str">
        <f t="shared" si="3"/>
        <v>2 PM</v>
      </c>
      <c r="AD33" s="114" t="str">
        <f t="shared" si="7"/>
        <v>3 PM</v>
      </c>
      <c r="AE33" s="114" t="str">
        <f t="shared" ref="AE33:AE48" si="10">"5 PM"</f>
        <v>5 PM</v>
      </c>
      <c r="AF33" s="114"/>
      <c r="AG33" s="114"/>
      <c r="AH33" s="114"/>
      <c r="AI33" s="114"/>
      <c r="AJ33" s="114"/>
      <c r="AK33" s="115"/>
      <c r="AL33" s="113">
        <v>5.0</v>
      </c>
      <c r="AM33" s="114" t="str">
        <f t="shared" si="5"/>
        <v>2 PM</v>
      </c>
      <c r="AN33" s="114" t="str">
        <f t="shared" ref="AN33:AN48" si="11">"3 PM"</f>
        <v>3 PM</v>
      </c>
      <c r="AO33" s="114"/>
      <c r="AP33" s="114"/>
      <c r="AQ33" s="114"/>
      <c r="AR33" s="114"/>
      <c r="AS33" s="114"/>
      <c r="AT33" s="114"/>
      <c r="AU33" s="116"/>
      <c r="AV33" s="117"/>
      <c r="AW33" s="117"/>
      <c r="AX33" s="117"/>
      <c r="AY33" s="117"/>
      <c r="AZ33" s="110">
        <v>5.0</v>
      </c>
      <c r="BA3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malediction'!$F$6,R55,IF(OFFSET('Races et classe et malediction'!$H$2,MATCH('Fiche perso'!$I$3,'Races et classe et malediction'!$H$3:$H$604,0),8)='Races et classe et malediction'!$F$7,AC55,IF(OFFSET('Races et classe et malediction'!$H$2,MATCH('Fiche perso'!$I$3,'Races et classe et malediction'!$H$3:$H$604,0),8)='Races et classe et malediction'!$F$8,R77))))</f>
        <v>#N/A</v>
      </c>
      <c r="BB3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malediction'!$F$6,S55,IF(OFFSET('Races et classe et malediction'!$H$2,MATCH('Fiche perso'!$I$3,'Races et classe et malediction'!$H$3:$H$604,0),8)='Races et classe et malediction'!$F$7,AD55,IF(OFFSET('Races et classe et malediction'!$H$2,MATCH('Fiche perso'!$I$3,'Races et classe et malediction'!$H$3:$H$604,0),8)='Races et classe et malediction'!$F$8,S77))))</f>
        <v>#N/A</v>
      </c>
      <c r="BC3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malediction'!$F$6,T55,IF(OFFSET('Races et classe et malediction'!$H$2,MATCH('Fiche perso'!$I$3,'Races et classe et malediction'!$H$3:$H$604,0),8)='Races et classe et malediction'!$F$7,AE55,IF(OFFSET('Races et classe et malediction'!$H$2,MATCH('Fiche perso'!$I$3,'Races et classe et malediction'!$H$3:$H$604,0),8)='Races et classe et malediction'!$F$8,T77))))</f>
        <v>#N/A</v>
      </c>
      <c r="BD3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malediction'!$F$6,U55,IF(OFFSET('Races et classe et malediction'!$H$2,MATCH('Fiche perso'!$I$3,'Races et classe et malediction'!$H$3:$H$604,0),8)='Races et classe et malediction'!$F$7,AF55,IF(OFFSET('Races et classe et malediction'!$H$2,MATCH('Fiche perso'!$I$3,'Races et classe et malediction'!$H$3:$H$604,0),8)='Races et classe et malediction'!$F$8,U77))))</f>
        <v>#N/A</v>
      </c>
      <c r="BE3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malediction'!$F$6,V55,IF(OFFSET('Races et classe et malediction'!$H$2,MATCH('Fiche perso'!$I$3,'Races et classe et malediction'!$H$3:$H$604,0),8)='Races et classe et malediction'!$F$7,AG55,IF(OFFSET('Races et classe et malediction'!$H$2,MATCH('Fiche perso'!$I$3,'Races et classe et malediction'!$H$3:$H$604,0),8)='Races et classe et malediction'!$F$8,V77))))</f>
        <v>#N/A</v>
      </c>
      <c r="BF3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malediction'!$F$6,W55,IF(OFFSET('Races et classe et malediction'!$H$2,MATCH('Fiche perso'!$I$3,'Races et classe et malediction'!$H$3:$H$604,0),8)='Races et classe et malediction'!$F$7,AH55,IF(OFFSET('Races et classe et malediction'!$H$2,MATCH('Fiche perso'!$I$3,'Races et classe et malediction'!$H$3:$H$604,0),8)='Races et classe et malediction'!$F$8,W77))))</f>
        <v>#N/A</v>
      </c>
      <c r="BG3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malediction'!$F$6,X55,IF(OFFSET('Races et classe et malediction'!$H$2,MATCH('Fiche perso'!$I$3,'Races et classe et malediction'!$H$3:$H$604,0),8)='Races et classe et malediction'!$F$7,AI55,IF(OFFSET('Races et classe et malediction'!$H$2,MATCH('Fiche perso'!$I$3,'Races et classe et malediction'!$H$3:$H$604,0),8)='Races et classe et malediction'!$F$8,X77))))</f>
        <v>#N/A</v>
      </c>
      <c r="BH3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malediction'!$F$6,Y55,IF(OFFSET('Races et classe et malediction'!$H$2,MATCH('Fiche perso'!$I$3,'Races et classe et malediction'!$H$3:$H$604,0),8)='Races et classe et malediction'!$F$7,AJ55,IF(OFFSET('Races et classe et malediction'!$H$2,MATCH('Fiche perso'!$I$3,'Races et classe et malediction'!$H$3:$H$604,0),8)='Races et classe et malediction'!$F$8,Y77))))</f>
        <v>#N/A</v>
      </c>
      <c r="BI33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malediction'!$F$6,Z55,IF(OFFSET('Races et classe et malediction'!$H$2,MATCH('Fiche perso'!$I$3,'Races et classe et malediction'!$H$3:$H$604,0),8)='Races et classe et malediction'!$F$7,AK55,IF(OFFSET('Races et classe et malediction'!$H$2,MATCH('Fiche perso'!$I$3,'Races et classe et malediction'!$H$3:$H$604,0),8)='Races et classe et malediction'!$F$8,Z77))))</f>
        <v>#N/A</v>
      </c>
      <c r="BJ33" s="110">
        <v>5.0</v>
      </c>
      <c r="BK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malediction'!$F$6,R33,IF(OFFSET('Races et classe et malediction'!$H$2,MATCH('Fiche perso'!$I$3,'Races et classe et malediction'!$H$3:$H$604,0),8)='Races et classe et malediction'!$F$7,AM55,IF(OFFSET('Races et classe et malediction'!$H$2,MATCH('Fiche perso'!$I$3,'Races et classe et malediction'!$H$3:$H$604,0),8)='Races et classe et malediction'!$F$8,AC77))))</f>
        <v>#N/A</v>
      </c>
      <c r="BL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malediction'!$F$6,S33,IF(OFFSET('Races et classe et malediction'!$H$2,MATCH('Fiche perso'!$I$3,'Races et classe et malediction'!$H$3:$H$604,0),8)='Races et classe et malediction'!$F$7,AN55,IF(OFFSET('Races et classe et malediction'!$H$2,MATCH('Fiche perso'!$I$3,'Races et classe et malediction'!$H$3:$H$604,0),8)='Races et classe et malediction'!$F$8,AD77))))</f>
        <v>#N/A</v>
      </c>
      <c r="BM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malediction'!$F$6,T33,IF(OFFSET('Races et classe et malediction'!$H$2,MATCH('Fiche perso'!$I$3,'Races et classe et malediction'!$H$3:$H$604,0),8)='Races et classe et malediction'!$F$7,AO55,IF(OFFSET('Races et classe et malediction'!$H$2,MATCH('Fiche perso'!$I$3,'Races et classe et malediction'!$H$3:$H$604,0),8)='Races et classe et malediction'!$F$8,AE77))))</f>
        <v>#N/A</v>
      </c>
      <c r="BN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malediction'!$F$6,U33,IF(OFFSET('Races et classe et malediction'!$H$2,MATCH('Fiche perso'!$I$3,'Races et classe et malediction'!$H$3:$H$604,0),8)='Races et classe et malediction'!$F$7,AP55,IF(OFFSET('Races et classe et malediction'!$H$2,MATCH('Fiche perso'!$I$3,'Races et classe et malediction'!$H$3:$H$604,0),8)='Races et classe et malediction'!$F$8,AF77))))</f>
        <v>#N/A</v>
      </c>
      <c r="BO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malediction'!$F$6,V33,IF(OFFSET('Races et classe et malediction'!$H$2,MATCH('Fiche perso'!$I$3,'Races et classe et malediction'!$H$3:$H$604,0),8)='Races et classe et malediction'!$F$7,AQ55,IF(OFFSET('Races et classe et malediction'!$H$2,MATCH('Fiche perso'!$I$3,'Races et classe et malediction'!$H$3:$H$604,0),8)='Races et classe et malediction'!$F$8,AG77))))</f>
        <v>#N/A</v>
      </c>
      <c r="BP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malediction'!$F$6,W33,IF(OFFSET('Races et classe et malediction'!$H$2,MATCH('Fiche perso'!$I$3,'Races et classe et malediction'!$H$3:$H$604,0),8)='Races et classe et malediction'!$F$7,AR55,IF(OFFSET('Races et classe et malediction'!$H$2,MATCH('Fiche perso'!$I$3,'Races et classe et malediction'!$H$3:$H$604,0),8)='Races et classe et malediction'!$F$8,AH77))))</f>
        <v>#N/A</v>
      </c>
      <c r="BQ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malediction'!$F$6,X33,IF(OFFSET('Races et classe et malediction'!$H$2,MATCH('Fiche perso'!$I$3,'Races et classe et malediction'!$H$3:$H$604,0),8)='Races et classe et malediction'!$F$7,AS55,IF(OFFSET('Races et classe et malediction'!$H$2,MATCH('Fiche perso'!$I$3,'Races et classe et malediction'!$H$3:$H$604,0),8)='Races et classe et malediction'!$F$8,AI77))))</f>
        <v>#N/A</v>
      </c>
      <c r="BR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malediction'!$F$6,Y33,IF(OFFSET('Races et classe et malediction'!$H$2,MATCH('Fiche perso'!$I$3,'Races et classe et malediction'!$H$3:$H$604,0),8)='Races et classe et malediction'!$F$7,AT55,IF(OFFSET('Races et classe et malediction'!$H$2,MATCH('Fiche perso'!$I$3,'Races et classe et malediction'!$H$3:$H$604,0),8)='Races et classe et malediction'!$F$8,AJ77))))</f>
        <v>#N/A</v>
      </c>
      <c r="BS3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malediction'!$F$6,Z33,IF(OFFSET('Races et classe et malediction'!$H$2,MATCH('Fiche perso'!$I$3,'Races et classe et malediction'!$H$3:$H$604,0),8)='Races et classe et malediction'!$F$7,AU55,IF(OFFSET('Races et classe et malediction'!$H$2,MATCH('Fiche perso'!$I$3,'Races et classe et malediction'!$H$3:$H$604,0),8)='Races et classe et malediction'!$F$8,AK77))))</f>
        <v>#N/A</v>
      </c>
    </row>
    <row r="34" ht="12.75" customHeight="1">
      <c r="A34" s="95"/>
      <c r="B34" s="92"/>
      <c r="C34" s="86"/>
      <c r="E34" s="86"/>
      <c r="G34" s="92"/>
      <c r="M34" s="89">
        <v>909000.0</v>
      </c>
      <c r="N34" s="90">
        <v>34.0</v>
      </c>
      <c r="O34" s="98">
        <v>10.0</v>
      </c>
      <c r="Q34" s="110">
        <v>6.0</v>
      </c>
      <c r="R34" s="111">
        <v>4.0</v>
      </c>
      <c r="S34" s="111">
        <v>3.0</v>
      </c>
      <c r="T34" s="111">
        <v>3.0</v>
      </c>
      <c r="U34" s="111" t="str">
        <f t="shared" ref="U34:Z34" si="9">""</f>
        <v/>
      </c>
      <c r="V34" s="111" t="str">
        <f t="shared" si="9"/>
        <v/>
      </c>
      <c r="W34" s="111" t="str">
        <f t="shared" si="9"/>
        <v/>
      </c>
      <c r="X34" s="111" t="str">
        <f t="shared" si="9"/>
        <v/>
      </c>
      <c r="Y34" s="111" t="str">
        <f t="shared" si="9"/>
        <v/>
      </c>
      <c r="Z34" s="112" t="str">
        <f t="shared" si="9"/>
        <v/>
      </c>
      <c r="AA34" s="86"/>
      <c r="AB34" s="113">
        <v>6.0</v>
      </c>
      <c r="AC34" s="114" t="str">
        <f t="shared" si="3"/>
        <v>2 PM</v>
      </c>
      <c r="AD34" s="114" t="str">
        <f t="shared" si="7"/>
        <v>3 PM</v>
      </c>
      <c r="AE34" s="114" t="str">
        <f t="shared" si="10"/>
        <v>5 PM</v>
      </c>
      <c r="AF34" s="114"/>
      <c r="AG34" s="114"/>
      <c r="AH34" s="114"/>
      <c r="AI34" s="114"/>
      <c r="AJ34" s="114"/>
      <c r="AK34" s="115"/>
      <c r="AL34" s="113">
        <v>6.0</v>
      </c>
      <c r="AM34" s="114" t="str">
        <f t="shared" si="5"/>
        <v>2 PM</v>
      </c>
      <c r="AN34" s="114" t="str">
        <f t="shared" si="11"/>
        <v>3 PM</v>
      </c>
      <c r="AO34" s="114"/>
      <c r="AP34" s="114"/>
      <c r="AQ34" s="114"/>
      <c r="AR34" s="114"/>
      <c r="AS34" s="114"/>
      <c r="AT34" s="114"/>
      <c r="AU34" s="116"/>
      <c r="AV34" s="117"/>
      <c r="AW34" s="117"/>
      <c r="AX34" s="117"/>
      <c r="AY34" s="117"/>
      <c r="AZ34" s="110">
        <v>6.0</v>
      </c>
      <c r="BA3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malediction'!$F$6,R56,IF(OFFSET('Races et classe et malediction'!$H$2,MATCH('Fiche perso'!$I$3,'Races et classe et malediction'!$H$3:$H$604,0),8)='Races et classe et malediction'!$F$7,AC56,IF(OFFSET('Races et classe et malediction'!$H$2,MATCH('Fiche perso'!$I$3,'Races et classe et malediction'!$H$3:$H$604,0),8)='Races et classe et malediction'!$F$8,R78))))</f>
        <v>#N/A</v>
      </c>
      <c r="BB3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malediction'!$F$6,S56,IF(OFFSET('Races et classe et malediction'!$H$2,MATCH('Fiche perso'!$I$3,'Races et classe et malediction'!$H$3:$H$604,0),8)='Races et classe et malediction'!$F$7,AD56,IF(OFFSET('Races et classe et malediction'!$H$2,MATCH('Fiche perso'!$I$3,'Races et classe et malediction'!$H$3:$H$604,0),8)='Races et classe et malediction'!$F$8,S78))))</f>
        <v>#N/A</v>
      </c>
      <c r="BC3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malediction'!$F$6,T56,IF(OFFSET('Races et classe et malediction'!$H$2,MATCH('Fiche perso'!$I$3,'Races et classe et malediction'!$H$3:$H$604,0),8)='Races et classe et malediction'!$F$7,AE56,IF(OFFSET('Races et classe et malediction'!$H$2,MATCH('Fiche perso'!$I$3,'Races et classe et malediction'!$H$3:$H$604,0),8)='Races et classe et malediction'!$F$8,T78))))</f>
        <v>#N/A</v>
      </c>
      <c r="BD3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malediction'!$F$6,U56,IF(OFFSET('Races et classe et malediction'!$H$2,MATCH('Fiche perso'!$I$3,'Races et classe et malediction'!$H$3:$H$604,0),8)='Races et classe et malediction'!$F$7,AF56,IF(OFFSET('Races et classe et malediction'!$H$2,MATCH('Fiche perso'!$I$3,'Races et classe et malediction'!$H$3:$H$604,0),8)='Races et classe et malediction'!$F$8,U78))))</f>
        <v>#N/A</v>
      </c>
      <c r="BE3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malediction'!$F$6,V56,IF(OFFSET('Races et classe et malediction'!$H$2,MATCH('Fiche perso'!$I$3,'Races et classe et malediction'!$H$3:$H$604,0),8)='Races et classe et malediction'!$F$7,AG56,IF(OFFSET('Races et classe et malediction'!$H$2,MATCH('Fiche perso'!$I$3,'Races et classe et malediction'!$H$3:$H$604,0),8)='Races et classe et malediction'!$F$8,V78))))</f>
        <v>#N/A</v>
      </c>
      <c r="BF3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malediction'!$F$6,W56,IF(OFFSET('Races et classe et malediction'!$H$2,MATCH('Fiche perso'!$I$3,'Races et classe et malediction'!$H$3:$H$604,0),8)='Races et classe et malediction'!$F$7,AH56,IF(OFFSET('Races et classe et malediction'!$H$2,MATCH('Fiche perso'!$I$3,'Races et classe et malediction'!$H$3:$H$604,0),8)='Races et classe et malediction'!$F$8,W78))))</f>
        <v>#N/A</v>
      </c>
      <c r="BG3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malediction'!$F$6,X56,IF(OFFSET('Races et classe et malediction'!$H$2,MATCH('Fiche perso'!$I$3,'Races et classe et malediction'!$H$3:$H$604,0),8)='Races et classe et malediction'!$F$7,AI56,IF(OFFSET('Races et classe et malediction'!$H$2,MATCH('Fiche perso'!$I$3,'Races et classe et malediction'!$H$3:$H$604,0),8)='Races et classe et malediction'!$F$8,X78))))</f>
        <v>#N/A</v>
      </c>
      <c r="BH3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malediction'!$F$6,Y56,IF(OFFSET('Races et classe et malediction'!$H$2,MATCH('Fiche perso'!$I$3,'Races et classe et malediction'!$H$3:$H$604,0),8)='Races et classe et malediction'!$F$7,AJ56,IF(OFFSET('Races et classe et malediction'!$H$2,MATCH('Fiche perso'!$I$3,'Races et classe et malediction'!$H$3:$H$604,0),8)='Races et classe et malediction'!$F$8,Y78))))</f>
        <v>#N/A</v>
      </c>
      <c r="BI34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malediction'!$F$6,Z56,IF(OFFSET('Races et classe et malediction'!$H$2,MATCH('Fiche perso'!$I$3,'Races et classe et malediction'!$H$3:$H$604,0),8)='Races et classe et malediction'!$F$7,AK56,IF(OFFSET('Races et classe et malediction'!$H$2,MATCH('Fiche perso'!$I$3,'Races et classe et malediction'!$H$3:$H$604,0),8)='Races et classe et malediction'!$F$8,Z78))))</f>
        <v>#N/A</v>
      </c>
      <c r="BJ34" s="110">
        <v>6.0</v>
      </c>
      <c r="BK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malediction'!$F$6,R34,IF(OFFSET('Races et classe et malediction'!$H$2,MATCH('Fiche perso'!$I$3,'Races et classe et malediction'!$H$3:$H$604,0),8)='Races et classe et malediction'!$F$7,AM56,IF(OFFSET('Races et classe et malediction'!$H$2,MATCH('Fiche perso'!$I$3,'Races et classe et malediction'!$H$3:$H$604,0),8)='Races et classe et malediction'!$F$8,AC78))))</f>
        <v>#N/A</v>
      </c>
      <c r="BL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malediction'!$F$6,S34,IF(OFFSET('Races et classe et malediction'!$H$2,MATCH('Fiche perso'!$I$3,'Races et classe et malediction'!$H$3:$H$604,0),8)='Races et classe et malediction'!$F$7,AN56,IF(OFFSET('Races et classe et malediction'!$H$2,MATCH('Fiche perso'!$I$3,'Races et classe et malediction'!$H$3:$H$604,0),8)='Races et classe et malediction'!$F$8,AD78))))</f>
        <v>#N/A</v>
      </c>
      <c r="BM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malediction'!$F$6,T34,IF(OFFSET('Races et classe et malediction'!$H$2,MATCH('Fiche perso'!$I$3,'Races et classe et malediction'!$H$3:$H$604,0),8)='Races et classe et malediction'!$F$7,AO56,IF(OFFSET('Races et classe et malediction'!$H$2,MATCH('Fiche perso'!$I$3,'Races et classe et malediction'!$H$3:$H$604,0),8)='Races et classe et malediction'!$F$8,AE78))))</f>
        <v>#N/A</v>
      </c>
      <c r="BN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malediction'!$F$6,U34,IF(OFFSET('Races et classe et malediction'!$H$2,MATCH('Fiche perso'!$I$3,'Races et classe et malediction'!$H$3:$H$604,0),8)='Races et classe et malediction'!$F$7,AP56,IF(OFFSET('Races et classe et malediction'!$H$2,MATCH('Fiche perso'!$I$3,'Races et classe et malediction'!$H$3:$H$604,0),8)='Races et classe et malediction'!$F$8,AF78))))</f>
        <v>#N/A</v>
      </c>
      <c r="BO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malediction'!$F$6,V34,IF(OFFSET('Races et classe et malediction'!$H$2,MATCH('Fiche perso'!$I$3,'Races et classe et malediction'!$H$3:$H$604,0),8)='Races et classe et malediction'!$F$7,AQ56,IF(OFFSET('Races et classe et malediction'!$H$2,MATCH('Fiche perso'!$I$3,'Races et classe et malediction'!$H$3:$H$604,0),8)='Races et classe et malediction'!$F$8,AG78))))</f>
        <v>#N/A</v>
      </c>
      <c r="BP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malediction'!$F$6,W34,IF(OFFSET('Races et classe et malediction'!$H$2,MATCH('Fiche perso'!$I$3,'Races et classe et malediction'!$H$3:$H$604,0),8)='Races et classe et malediction'!$F$7,AR56,IF(OFFSET('Races et classe et malediction'!$H$2,MATCH('Fiche perso'!$I$3,'Races et classe et malediction'!$H$3:$H$604,0),8)='Races et classe et malediction'!$F$8,AH78))))</f>
        <v>#N/A</v>
      </c>
      <c r="BQ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malediction'!$F$6,X34,IF(OFFSET('Races et classe et malediction'!$H$2,MATCH('Fiche perso'!$I$3,'Races et classe et malediction'!$H$3:$H$604,0),8)='Races et classe et malediction'!$F$7,AS56,IF(OFFSET('Races et classe et malediction'!$H$2,MATCH('Fiche perso'!$I$3,'Races et classe et malediction'!$H$3:$H$604,0),8)='Races et classe et malediction'!$F$8,AI78))))</f>
        <v>#N/A</v>
      </c>
      <c r="BR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malediction'!$F$6,Y34,IF(OFFSET('Races et classe et malediction'!$H$2,MATCH('Fiche perso'!$I$3,'Races et classe et malediction'!$H$3:$H$604,0),8)='Races et classe et malediction'!$F$7,AT56,IF(OFFSET('Races et classe et malediction'!$H$2,MATCH('Fiche perso'!$I$3,'Races et classe et malediction'!$H$3:$H$604,0),8)='Races et classe et malediction'!$F$8,AJ78))))</f>
        <v>#N/A</v>
      </c>
      <c r="BS3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malediction'!$F$6,Z34,IF(OFFSET('Races et classe et malediction'!$H$2,MATCH('Fiche perso'!$I$3,'Races et classe et malediction'!$H$3:$H$604,0),8)='Races et classe et malediction'!$F$7,AU56,IF(OFFSET('Races et classe et malediction'!$H$2,MATCH('Fiche perso'!$I$3,'Races et classe et malediction'!$H$3:$H$604,0),8)='Races et classe et malediction'!$F$8,AK78))))</f>
        <v>#N/A</v>
      </c>
    </row>
    <row r="35" ht="12.75" customHeight="1">
      <c r="A35" s="95"/>
      <c r="B35" s="92"/>
      <c r="C35" s="86"/>
      <c r="E35" s="86"/>
      <c r="G35" s="92"/>
      <c r="M35" s="89">
        <v>949000.0</v>
      </c>
      <c r="N35" s="90">
        <v>35.0</v>
      </c>
      <c r="O35" s="98">
        <v>10.0</v>
      </c>
      <c r="Q35" s="110">
        <v>7.0</v>
      </c>
      <c r="R35" s="111">
        <v>4.0</v>
      </c>
      <c r="S35" s="111">
        <v>3.0</v>
      </c>
      <c r="T35" s="111">
        <v>3.0</v>
      </c>
      <c r="U35" s="111">
        <v>1.0</v>
      </c>
      <c r="V35" s="111" t="str">
        <f t="shared" ref="V35:Z35" si="12">""</f>
        <v/>
      </c>
      <c r="W35" s="111" t="str">
        <f t="shared" si="12"/>
        <v/>
      </c>
      <c r="X35" s="111" t="str">
        <f t="shared" si="12"/>
        <v/>
      </c>
      <c r="Y35" s="111" t="str">
        <f t="shared" si="12"/>
        <v/>
      </c>
      <c r="Z35" s="112" t="str">
        <f t="shared" si="12"/>
        <v/>
      </c>
      <c r="AA35" s="86"/>
      <c r="AB35" s="113">
        <v>7.0</v>
      </c>
      <c r="AC35" s="114" t="str">
        <f t="shared" si="3"/>
        <v>2 PM</v>
      </c>
      <c r="AD35" s="114" t="str">
        <f t="shared" si="7"/>
        <v>3 PM</v>
      </c>
      <c r="AE35" s="114" t="str">
        <f t="shared" si="10"/>
        <v>5 PM</v>
      </c>
      <c r="AF35" s="114" t="str">
        <f t="shared" ref="AF35:AF48" si="14">"6 PM"</f>
        <v>6 PM</v>
      </c>
      <c r="AG35" s="114"/>
      <c r="AH35" s="114"/>
      <c r="AI35" s="114"/>
      <c r="AJ35" s="114"/>
      <c r="AK35" s="115"/>
      <c r="AL35" s="113">
        <v>7.0</v>
      </c>
      <c r="AM35" s="114" t="str">
        <f t="shared" si="5"/>
        <v>2 PM</v>
      </c>
      <c r="AN35" s="114" t="str">
        <f t="shared" si="11"/>
        <v>3 PM</v>
      </c>
      <c r="AO35" s="114"/>
      <c r="AP35" s="114"/>
      <c r="AQ35" s="114"/>
      <c r="AR35" s="114"/>
      <c r="AS35" s="114"/>
      <c r="AT35" s="114"/>
      <c r="AU35" s="116"/>
      <c r="AV35" s="117"/>
      <c r="AW35" s="117"/>
      <c r="AX35" s="117"/>
      <c r="AY35" s="117"/>
      <c r="AZ35" s="110">
        <v>7.0</v>
      </c>
      <c r="BA3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malediction'!$F$6,R57,IF(OFFSET('Races et classe et malediction'!$H$2,MATCH('Fiche perso'!$I$3,'Races et classe et malediction'!$H$3:$H$604,0),8)='Races et classe et malediction'!$F$7,AC57,IF(OFFSET('Races et classe et malediction'!$H$2,MATCH('Fiche perso'!$I$3,'Races et classe et malediction'!$H$3:$H$604,0),8)='Races et classe et malediction'!$F$8,R79))))</f>
        <v>#N/A</v>
      </c>
      <c r="BB3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malediction'!$F$6,S57,IF(OFFSET('Races et classe et malediction'!$H$2,MATCH('Fiche perso'!$I$3,'Races et classe et malediction'!$H$3:$H$604,0),8)='Races et classe et malediction'!$F$7,AD57,IF(OFFSET('Races et classe et malediction'!$H$2,MATCH('Fiche perso'!$I$3,'Races et classe et malediction'!$H$3:$H$604,0),8)='Races et classe et malediction'!$F$8,S79))))</f>
        <v>#N/A</v>
      </c>
      <c r="BC3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malediction'!$F$6,T57,IF(OFFSET('Races et classe et malediction'!$H$2,MATCH('Fiche perso'!$I$3,'Races et classe et malediction'!$H$3:$H$604,0),8)='Races et classe et malediction'!$F$7,AE57,IF(OFFSET('Races et classe et malediction'!$H$2,MATCH('Fiche perso'!$I$3,'Races et classe et malediction'!$H$3:$H$604,0),8)='Races et classe et malediction'!$F$8,T79))))</f>
        <v>#N/A</v>
      </c>
      <c r="BD3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malediction'!$F$6,U57,IF(OFFSET('Races et classe et malediction'!$H$2,MATCH('Fiche perso'!$I$3,'Races et classe et malediction'!$H$3:$H$604,0),8)='Races et classe et malediction'!$F$7,AF57,IF(OFFSET('Races et classe et malediction'!$H$2,MATCH('Fiche perso'!$I$3,'Races et classe et malediction'!$H$3:$H$604,0),8)='Races et classe et malediction'!$F$8,U79))))</f>
        <v>#N/A</v>
      </c>
      <c r="BE3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malediction'!$F$6,V57,IF(OFFSET('Races et classe et malediction'!$H$2,MATCH('Fiche perso'!$I$3,'Races et classe et malediction'!$H$3:$H$604,0),8)='Races et classe et malediction'!$F$7,AG57,IF(OFFSET('Races et classe et malediction'!$H$2,MATCH('Fiche perso'!$I$3,'Races et classe et malediction'!$H$3:$H$604,0),8)='Races et classe et malediction'!$F$8,V79))))</f>
        <v>#N/A</v>
      </c>
      <c r="BF3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malediction'!$F$6,W57,IF(OFFSET('Races et classe et malediction'!$H$2,MATCH('Fiche perso'!$I$3,'Races et classe et malediction'!$H$3:$H$604,0),8)='Races et classe et malediction'!$F$7,AH57,IF(OFFSET('Races et classe et malediction'!$H$2,MATCH('Fiche perso'!$I$3,'Races et classe et malediction'!$H$3:$H$604,0),8)='Races et classe et malediction'!$F$8,W79))))</f>
        <v>#N/A</v>
      </c>
      <c r="BG3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malediction'!$F$6,X57,IF(OFFSET('Races et classe et malediction'!$H$2,MATCH('Fiche perso'!$I$3,'Races et classe et malediction'!$H$3:$H$604,0),8)='Races et classe et malediction'!$F$7,AI57,IF(OFFSET('Races et classe et malediction'!$H$2,MATCH('Fiche perso'!$I$3,'Races et classe et malediction'!$H$3:$H$604,0),8)='Races et classe et malediction'!$F$8,X79))))</f>
        <v>#N/A</v>
      </c>
      <c r="BH3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malediction'!$F$6,Y57,IF(OFFSET('Races et classe et malediction'!$H$2,MATCH('Fiche perso'!$I$3,'Races et classe et malediction'!$H$3:$H$604,0),8)='Races et classe et malediction'!$F$7,AJ57,IF(OFFSET('Races et classe et malediction'!$H$2,MATCH('Fiche perso'!$I$3,'Races et classe et malediction'!$H$3:$H$604,0),8)='Races et classe et malediction'!$F$8,Y79))))</f>
        <v>#N/A</v>
      </c>
      <c r="BI35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malediction'!$F$6,Z57,IF(OFFSET('Races et classe et malediction'!$H$2,MATCH('Fiche perso'!$I$3,'Races et classe et malediction'!$H$3:$H$604,0),8)='Races et classe et malediction'!$F$7,AK57,IF(OFFSET('Races et classe et malediction'!$H$2,MATCH('Fiche perso'!$I$3,'Races et classe et malediction'!$H$3:$H$604,0),8)='Races et classe et malediction'!$F$8,Z79))))</f>
        <v>#N/A</v>
      </c>
      <c r="BJ35" s="110">
        <v>7.0</v>
      </c>
      <c r="BK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malediction'!$F$6,R35,IF(OFFSET('Races et classe et malediction'!$H$2,MATCH('Fiche perso'!$I$3,'Races et classe et malediction'!$H$3:$H$604,0),8)='Races et classe et malediction'!$F$7,AM57,IF(OFFSET('Races et classe et malediction'!$H$2,MATCH('Fiche perso'!$I$3,'Races et classe et malediction'!$H$3:$H$604,0),8)='Races et classe et malediction'!$F$8,AC79))))</f>
        <v>#N/A</v>
      </c>
      <c r="BL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malediction'!$F$6,S35,IF(OFFSET('Races et classe et malediction'!$H$2,MATCH('Fiche perso'!$I$3,'Races et classe et malediction'!$H$3:$H$604,0),8)='Races et classe et malediction'!$F$7,AN57,IF(OFFSET('Races et classe et malediction'!$H$2,MATCH('Fiche perso'!$I$3,'Races et classe et malediction'!$H$3:$H$604,0),8)='Races et classe et malediction'!$F$8,AD79))))</f>
        <v>#N/A</v>
      </c>
      <c r="BM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malediction'!$F$6,T35,IF(OFFSET('Races et classe et malediction'!$H$2,MATCH('Fiche perso'!$I$3,'Races et classe et malediction'!$H$3:$H$604,0),8)='Races et classe et malediction'!$F$7,AO57,IF(OFFSET('Races et classe et malediction'!$H$2,MATCH('Fiche perso'!$I$3,'Races et classe et malediction'!$H$3:$H$604,0),8)='Races et classe et malediction'!$F$8,AE79))))</f>
        <v>#N/A</v>
      </c>
      <c r="BN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malediction'!$F$6,U35,IF(OFFSET('Races et classe et malediction'!$H$2,MATCH('Fiche perso'!$I$3,'Races et classe et malediction'!$H$3:$H$604,0),8)='Races et classe et malediction'!$F$7,AP57,IF(OFFSET('Races et classe et malediction'!$H$2,MATCH('Fiche perso'!$I$3,'Races et classe et malediction'!$H$3:$H$604,0),8)='Races et classe et malediction'!$F$8,AF79))))</f>
        <v>#N/A</v>
      </c>
      <c r="BO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malediction'!$F$6,V35,IF(OFFSET('Races et classe et malediction'!$H$2,MATCH('Fiche perso'!$I$3,'Races et classe et malediction'!$H$3:$H$604,0),8)='Races et classe et malediction'!$F$7,AQ57,IF(OFFSET('Races et classe et malediction'!$H$2,MATCH('Fiche perso'!$I$3,'Races et classe et malediction'!$H$3:$H$604,0),8)='Races et classe et malediction'!$F$8,AG79))))</f>
        <v>#N/A</v>
      </c>
      <c r="BP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malediction'!$F$6,W35,IF(OFFSET('Races et classe et malediction'!$H$2,MATCH('Fiche perso'!$I$3,'Races et classe et malediction'!$H$3:$H$604,0),8)='Races et classe et malediction'!$F$7,AR57,IF(OFFSET('Races et classe et malediction'!$H$2,MATCH('Fiche perso'!$I$3,'Races et classe et malediction'!$H$3:$H$604,0),8)='Races et classe et malediction'!$F$8,AH79))))</f>
        <v>#N/A</v>
      </c>
      <c r="BQ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malediction'!$F$6,X35,IF(OFFSET('Races et classe et malediction'!$H$2,MATCH('Fiche perso'!$I$3,'Races et classe et malediction'!$H$3:$H$604,0),8)='Races et classe et malediction'!$F$7,AS57,IF(OFFSET('Races et classe et malediction'!$H$2,MATCH('Fiche perso'!$I$3,'Races et classe et malediction'!$H$3:$H$604,0),8)='Races et classe et malediction'!$F$8,AI79))))</f>
        <v>#N/A</v>
      </c>
      <c r="BR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malediction'!$F$6,Y35,IF(OFFSET('Races et classe et malediction'!$H$2,MATCH('Fiche perso'!$I$3,'Races et classe et malediction'!$H$3:$H$604,0),8)='Races et classe et malediction'!$F$7,AT57,IF(OFFSET('Races et classe et malediction'!$H$2,MATCH('Fiche perso'!$I$3,'Races et classe et malediction'!$H$3:$H$604,0),8)='Races et classe et malediction'!$F$8,AJ79))))</f>
        <v>#N/A</v>
      </c>
      <c r="BS3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malediction'!$F$6,Z35,IF(OFFSET('Races et classe et malediction'!$H$2,MATCH('Fiche perso'!$I$3,'Races et classe et malediction'!$H$3:$H$604,0),8)='Races et classe et malediction'!$F$7,AU57,IF(OFFSET('Races et classe et malediction'!$H$2,MATCH('Fiche perso'!$I$3,'Races et classe et malediction'!$H$3:$H$604,0),8)='Races et classe et malediction'!$F$8,AK79))))</f>
        <v>#N/A</v>
      </c>
    </row>
    <row r="36" ht="12.75" customHeight="1">
      <c r="A36" s="95"/>
      <c r="B36" s="92"/>
      <c r="C36" s="86"/>
      <c r="E36" s="86"/>
      <c r="G36" s="92"/>
      <c r="M36" s="89">
        <v>989000.0</v>
      </c>
      <c r="N36" s="90">
        <v>36.0</v>
      </c>
      <c r="O36" s="98">
        <v>10.0</v>
      </c>
      <c r="Q36" s="110">
        <v>8.0</v>
      </c>
      <c r="R36" s="111">
        <v>4.0</v>
      </c>
      <c r="S36" s="111">
        <v>3.0</v>
      </c>
      <c r="T36" s="111">
        <v>3.0</v>
      </c>
      <c r="U36" s="111">
        <v>2.0</v>
      </c>
      <c r="V36" s="111" t="str">
        <f t="shared" ref="V36:Z36" si="13">""</f>
        <v/>
      </c>
      <c r="W36" s="111" t="str">
        <f t="shared" si="13"/>
        <v/>
      </c>
      <c r="X36" s="111" t="str">
        <f t="shared" si="13"/>
        <v/>
      </c>
      <c r="Y36" s="111" t="str">
        <f t="shared" si="13"/>
        <v/>
      </c>
      <c r="Z36" s="112" t="str">
        <f t="shared" si="13"/>
        <v/>
      </c>
      <c r="AA36" s="86"/>
      <c r="AB36" s="113">
        <v>8.0</v>
      </c>
      <c r="AC36" s="114" t="str">
        <f t="shared" si="3"/>
        <v>2 PM</v>
      </c>
      <c r="AD36" s="114" t="str">
        <f t="shared" si="7"/>
        <v>3 PM</v>
      </c>
      <c r="AE36" s="114" t="str">
        <f t="shared" si="10"/>
        <v>5 PM</v>
      </c>
      <c r="AF36" s="114" t="str">
        <f t="shared" si="14"/>
        <v>6 PM</v>
      </c>
      <c r="AG36" s="114"/>
      <c r="AH36" s="114"/>
      <c r="AI36" s="114"/>
      <c r="AJ36" s="114"/>
      <c r="AK36" s="115"/>
      <c r="AL36" s="113">
        <v>8.0</v>
      </c>
      <c r="AM36" s="114" t="str">
        <f t="shared" si="5"/>
        <v>2 PM</v>
      </c>
      <c r="AN36" s="114" t="str">
        <f t="shared" si="11"/>
        <v>3 PM</v>
      </c>
      <c r="AO36" s="114"/>
      <c r="AP36" s="114"/>
      <c r="AQ36" s="114"/>
      <c r="AR36" s="114"/>
      <c r="AS36" s="114"/>
      <c r="AT36" s="114"/>
      <c r="AU36" s="116"/>
      <c r="AV36" s="117"/>
      <c r="AW36" s="117"/>
      <c r="AX36" s="117"/>
      <c r="AY36" s="117"/>
      <c r="AZ36" s="110">
        <v>8.0</v>
      </c>
      <c r="BA3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malediction'!$F$6,R58,IF(OFFSET('Races et classe et malediction'!$H$2,MATCH('Fiche perso'!$I$3,'Races et classe et malediction'!$H$3:$H$604,0),8)='Races et classe et malediction'!$F$7,AC58,IF(OFFSET('Races et classe et malediction'!$H$2,MATCH('Fiche perso'!$I$3,'Races et classe et malediction'!$H$3:$H$604,0),8)='Races et classe et malediction'!$F$8,R80))))</f>
        <v>#N/A</v>
      </c>
      <c r="BB3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malediction'!$F$6,S58,IF(OFFSET('Races et classe et malediction'!$H$2,MATCH('Fiche perso'!$I$3,'Races et classe et malediction'!$H$3:$H$604,0),8)='Races et classe et malediction'!$F$7,AD58,IF(OFFSET('Races et classe et malediction'!$H$2,MATCH('Fiche perso'!$I$3,'Races et classe et malediction'!$H$3:$H$604,0),8)='Races et classe et malediction'!$F$8,S80))))</f>
        <v>#N/A</v>
      </c>
      <c r="BC3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malediction'!$F$6,T58,IF(OFFSET('Races et classe et malediction'!$H$2,MATCH('Fiche perso'!$I$3,'Races et classe et malediction'!$H$3:$H$604,0),8)='Races et classe et malediction'!$F$7,AE58,IF(OFFSET('Races et classe et malediction'!$H$2,MATCH('Fiche perso'!$I$3,'Races et classe et malediction'!$H$3:$H$604,0),8)='Races et classe et malediction'!$F$8,T80))))</f>
        <v>#N/A</v>
      </c>
      <c r="BD3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malediction'!$F$6,U58,IF(OFFSET('Races et classe et malediction'!$H$2,MATCH('Fiche perso'!$I$3,'Races et classe et malediction'!$H$3:$H$604,0),8)='Races et classe et malediction'!$F$7,AF58,IF(OFFSET('Races et classe et malediction'!$H$2,MATCH('Fiche perso'!$I$3,'Races et classe et malediction'!$H$3:$H$604,0),8)='Races et classe et malediction'!$F$8,U80))))</f>
        <v>#N/A</v>
      </c>
      <c r="BE3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malediction'!$F$6,V58,IF(OFFSET('Races et classe et malediction'!$H$2,MATCH('Fiche perso'!$I$3,'Races et classe et malediction'!$H$3:$H$604,0),8)='Races et classe et malediction'!$F$7,AG58,IF(OFFSET('Races et classe et malediction'!$H$2,MATCH('Fiche perso'!$I$3,'Races et classe et malediction'!$H$3:$H$604,0),8)='Races et classe et malediction'!$F$8,V80))))</f>
        <v>#N/A</v>
      </c>
      <c r="BF3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malediction'!$F$6,W58,IF(OFFSET('Races et classe et malediction'!$H$2,MATCH('Fiche perso'!$I$3,'Races et classe et malediction'!$H$3:$H$604,0),8)='Races et classe et malediction'!$F$7,AH58,IF(OFFSET('Races et classe et malediction'!$H$2,MATCH('Fiche perso'!$I$3,'Races et classe et malediction'!$H$3:$H$604,0),8)='Races et classe et malediction'!$F$8,W80))))</f>
        <v>#N/A</v>
      </c>
      <c r="BG3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malediction'!$F$6,X58,IF(OFFSET('Races et classe et malediction'!$H$2,MATCH('Fiche perso'!$I$3,'Races et classe et malediction'!$H$3:$H$604,0),8)='Races et classe et malediction'!$F$7,AI58,IF(OFFSET('Races et classe et malediction'!$H$2,MATCH('Fiche perso'!$I$3,'Races et classe et malediction'!$H$3:$H$604,0),8)='Races et classe et malediction'!$F$8,X80))))</f>
        <v>#N/A</v>
      </c>
      <c r="BH3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malediction'!$F$6,Y58,IF(OFFSET('Races et classe et malediction'!$H$2,MATCH('Fiche perso'!$I$3,'Races et classe et malediction'!$H$3:$H$604,0),8)='Races et classe et malediction'!$F$7,AJ58,IF(OFFSET('Races et classe et malediction'!$H$2,MATCH('Fiche perso'!$I$3,'Races et classe et malediction'!$H$3:$H$604,0),8)='Races et classe et malediction'!$F$8,Y80))))</f>
        <v>#N/A</v>
      </c>
      <c r="BI36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malediction'!$F$6,Z58,IF(OFFSET('Races et classe et malediction'!$H$2,MATCH('Fiche perso'!$I$3,'Races et classe et malediction'!$H$3:$H$604,0),8)='Races et classe et malediction'!$F$7,AK58,IF(OFFSET('Races et classe et malediction'!$H$2,MATCH('Fiche perso'!$I$3,'Races et classe et malediction'!$H$3:$H$604,0),8)='Races et classe et malediction'!$F$8,Z80))))</f>
        <v>#N/A</v>
      </c>
      <c r="BJ36" s="110">
        <v>8.0</v>
      </c>
      <c r="BK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malediction'!$F$6,R36,IF(OFFSET('Races et classe et malediction'!$H$2,MATCH('Fiche perso'!$I$3,'Races et classe et malediction'!$H$3:$H$604,0),8)='Races et classe et malediction'!$F$7,AM58,IF(OFFSET('Races et classe et malediction'!$H$2,MATCH('Fiche perso'!$I$3,'Races et classe et malediction'!$H$3:$H$604,0),8)='Races et classe et malediction'!$F$8,AC80))))</f>
        <v>#N/A</v>
      </c>
      <c r="BL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malediction'!$F$6,S36,IF(OFFSET('Races et classe et malediction'!$H$2,MATCH('Fiche perso'!$I$3,'Races et classe et malediction'!$H$3:$H$604,0),8)='Races et classe et malediction'!$F$7,AN58,IF(OFFSET('Races et classe et malediction'!$H$2,MATCH('Fiche perso'!$I$3,'Races et classe et malediction'!$H$3:$H$604,0),8)='Races et classe et malediction'!$F$8,AD80))))</f>
        <v>#N/A</v>
      </c>
      <c r="BM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malediction'!$F$6,T36,IF(OFFSET('Races et classe et malediction'!$H$2,MATCH('Fiche perso'!$I$3,'Races et classe et malediction'!$H$3:$H$604,0),8)='Races et classe et malediction'!$F$7,AO58,IF(OFFSET('Races et classe et malediction'!$H$2,MATCH('Fiche perso'!$I$3,'Races et classe et malediction'!$H$3:$H$604,0),8)='Races et classe et malediction'!$F$8,AE80))))</f>
        <v>#N/A</v>
      </c>
      <c r="BN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malediction'!$F$6,U36,IF(OFFSET('Races et classe et malediction'!$H$2,MATCH('Fiche perso'!$I$3,'Races et classe et malediction'!$H$3:$H$604,0),8)='Races et classe et malediction'!$F$7,AP58,IF(OFFSET('Races et classe et malediction'!$H$2,MATCH('Fiche perso'!$I$3,'Races et classe et malediction'!$H$3:$H$604,0),8)='Races et classe et malediction'!$F$8,AF80))))</f>
        <v>#N/A</v>
      </c>
      <c r="BO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malediction'!$F$6,V36,IF(OFFSET('Races et classe et malediction'!$H$2,MATCH('Fiche perso'!$I$3,'Races et classe et malediction'!$H$3:$H$604,0),8)='Races et classe et malediction'!$F$7,AQ58,IF(OFFSET('Races et classe et malediction'!$H$2,MATCH('Fiche perso'!$I$3,'Races et classe et malediction'!$H$3:$H$604,0),8)='Races et classe et malediction'!$F$8,AG80))))</f>
        <v>#N/A</v>
      </c>
      <c r="BP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malediction'!$F$6,W36,IF(OFFSET('Races et classe et malediction'!$H$2,MATCH('Fiche perso'!$I$3,'Races et classe et malediction'!$H$3:$H$604,0),8)='Races et classe et malediction'!$F$7,AR58,IF(OFFSET('Races et classe et malediction'!$H$2,MATCH('Fiche perso'!$I$3,'Races et classe et malediction'!$H$3:$H$604,0),8)='Races et classe et malediction'!$F$8,AH80))))</f>
        <v>#N/A</v>
      </c>
      <c r="BQ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malediction'!$F$6,X36,IF(OFFSET('Races et classe et malediction'!$H$2,MATCH('Fiche perso'!$I$3,'Races et classe et malediction'!$H$3:$H$604,0),8)='Races et classe et malediction'!$F$7,AS58,IF(OFFSET('Races et classe et malediction'!$H$2,MATCH('Fiche perso'!$I$3,'Races et classe et malediction'!$H$3:$H$604,0),8)='Races et classe et malediction'!$F$8,AI80))))</f>
        <v>#N/A</v>
      </c>
      <c r="BR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malediction'!$F$6,Y36,IF(OFFSET('Races et classe et malediction'!$H$2,MATCH('Fiche perso'!$I$3,'Races et classe et malediction'!$H$3:$H$604,0),8)='Races et classe et malediction'!$F$7,AT58,IF(OFFSET('Races et classe et malediction'!$H$2,MATCH('Fiche perso'!$I$3,'Races et classe et malediction'!$H$3:$H$604,0),8)='Races et classe et malediction'!$F$8,AJ80))))</f>
        <v>#N/A</v>
      </c>
      <c r="BS3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malediction'!$F$6,Z36,IF(OFFSET('Races et classe et malediction'!$H$2,MATCH('Fiche perso'!$I$3,'Races et classe et malediction'!$H$3:$H$604,0),8)='Races et classe et malediction'!$F$7,AU58,IF(OFFSET('Races et classe et malediction'!$H$2,MATCH('Fiche perso'!$I$3,'Races et classe et malediction'!$H$3:$H$604,0),8)='Races et classe et malediction'!$F$8,AK80))))</f>
        <v>#N/A</v>
      </c>
    </row>
    <row r="37" ht="12.75" customHeight="1">
      <c r="A37" s="95"/>
      <c r="B37" s="92"/>
      <c r="C37" s="86"/>
      <c r="E37" s="86"/>
      <c r="G37" s="92"/>
      <c r="M37" s="89">
        <v>1029000.0</v>
      </c>
      <c r="N37" s="90">
        <v>37.0</v>
      </c>
      <c r="O37" s="98">
        <v>11.0</v>
      </c>
      <c r="Q37" s="110">
        <v>9.0</v>
      </c>
      <c r="R37" s="111">
        <v>4.0</v>
      </c>
      <c r="S37" s="111">
        <v>3.0</v>
      </c>
      <c r="T37" s="111">
        <v>3.0</v>
      </c>
      <c r="U37" s="111">
        <v>3.0</v>
      </c>
      <c r="V37" s="111">
        <v>1.0</v>
      </c>
      <c r="W37" s="111" t="str">
        <f t="shared" ref="W37:Z37" si="15">""</f>
        <v/>
      </c>
      <c r="X37" s="111" t="str">
        <f t="shared" si="15"/>
        <v/>
      </c>
      <c r="Y37" s="111" t="str">
        <f t="shared" si="15"/>
        <v/>
      </c>
      <c r="Z37" s="112" t="str">
        <f t="shared" si="15"/>
        <v/>
      </c>
      <c r="AA37" s="86"/>
      <c r="AB37" s="113">
        <v>9.0</v>
      </c>
      <c r="AC37" s="114" t="str">
        <f t="shared" si="3"/>
        <v>2 PM</v>
      </c>
      <c r="AD37" s="114" t="str">
        <f t="shared" si="7"/>
        <v>3 PM</v>
      </c>
      <c r="AE37" s="114" t="str">
        <f t="shared" si="10"/>
        <v>5 PM</v>
      </c>
      <c r="AF37" s="114" t="str">
        <f t="shared" si="14"/>
        <v>6 PM</v>
      </c>
      <c r="AG37" s="114" t="str">
        <f t="shared" ref="AG37:AG48" si="17">"7 PM"</f>
        <v>7 PM</v>
      </c>
      <c r="AH37" s="114"/>
      <c r="AI37" s="114"/>
      <c r="AJ37" s="114"/>
      <c r="AK37" s="115"/>
      <c r="AL37" s="113">
        <v>9.0</v>
      </c>
      <c r="AM37" s="114" t="str">
        <f t="shared" si="5"/>
        <v>2 PM</v>
      </c>
      <c r="AN37" s="114" t="str">
        <f t="shared" si="11"/>
        <v>3 PM</v>
      </c>
      <c r="AO37" s="114" t="str">
        <f t="shared" ref="AO37:AO48" si="18">"5 PM"</f>
        <v>5 PM</v>
      </c>
      <c r="AP37" s="114"/>
      <c r="AQ37" s="114"/>
      <c r="AR37" s="114"/>
      <c r="AS37" s="114"/>
      <c r="AT37" s="114"/>
      <c r="AU37" s="116"/>
      <c r="AV37" s="117"/>
      <c r="AW37" s="117"/>
      <c r="AX37" s="117"/>
      <c r="AY37" s="117"/>
      <c r="AZ37" s="110">
        <v>9.0</v>
      </c>
      <c r="BA3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malediction'!$F$6,R59,IF(OFFSET('Races et classe et malediction'!$H$2,MATCH('Fiche perso'!$I$3,'Races et classe et malediction'!$H$3:$H$604,0),8)='Races et classe et malediction'!$F$7,AC59,IF(OFFSET('Races et classe et malediction'!$H$2,MATCH('Fiche perso'!$I$3,'Races et classe et malediction'!$H$3:$H$604,0),8)='Races et classe et malediction'!$F$8,R81))))</f>
        <v>#N/A</v>
      </c>
      <c r="BB3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malediction'!$F$6,S59,IF(OFFSET('Races et classe et malediction'!$H$2,MATCH('Fiche perso'!$I$3,'Races et classe et malediction'!$H$3:$H$604,0),8)='Races et classe et malediction'!$F$7,AD59,IF(OFFSET('Races et classe et malediction'!$H$2,MATCH('Fiche perso'!$I$3,'Races et classe et malediction'!$H$3:$H$604,0),8)='Races et classe et malediction'!$F$8,S81))))</f>
        <v>#N/A</v>
      </c>
      <c r="BC3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malediction'!$F$6,T59,IF(OFFSET('Races et classe et malediction'!$H$2,MATCH('Fiche perso'!$I$3,'Races et classe et malediction'!$H$3:$H$604,0),8)='Races et classe et malediction'!$F$7,AE59,IF(OFFSET('Races et classe et malediction'!$H$2,MATCH('Fiche perso'!$I$3,'Races et classe et malediction'!$H$3:$H$604,0),8)='Races et classe et malediction'!$F$8,T81))))</f>
        <v>#N/A</v>
      </c>
      <c r="BD3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malediction'!$F$6,U59,IF(OFFSET('Races et classe et malediction'!$H$2,MATCH('Fiche perso'!$I$3,'Races et classe et malediction'!$H$3:$H$604,0),8)='Races et classe et malediction'!$F$7,AF59,IF(OFFSET('Races et classe et malediction'!$H$2,MATCH('Fiche perso'!$I$3,'Races et classe et malediction'!$H$3:$H$604,0),8)='Races et classe et malediction'!$F$8,U81))))</f>
        <v>#N/A</v>
      </c>
      <c r="BE3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malediction'!$F$6,V59,IF(OFFSET('Races et classe et malediction'!$H$2,MATCH('Fiche perso'!$I$3,'Races et classe et malediction'!$H$3:$H$604,0),8)='Races et classe et malediction'!$F$7,AG59,IF(OFFSET('Races et classe et malediction'!$H$2,MATCH('Fiche perso'!$I$3,'Races et classe et malediction'!$H$3:$H$604,0),8)='Races et classe et malediction'!$F$8,V81))))</f>
        <v>#N/A</v>
      </c>
      <c r="BF3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malediction'!$F$6,W59,IF(OFFSET('Races et classe et malediction'!$H$2,MATCH('Fiche perso'!$I$3,'Races et classe et malediction'!$H$3:$H$604,0),8)='Races et classe et malediction'!$F$7,AH59,IF(OFFSET('Races et classe et malediction'!$H$2,MATCH('Fiche perso'!$I$3,'Races et classe et malediction'!$H$3:$H$604,0),8)='Races et classe et malediction'!$F$8,W81))))</f>
        <v>#N/A</v>
      </c>
      <c r="BG3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malediction'!$F$6,X59,IF(OFFSET('Races et classe et malediction'!$H$2,MATCH('Fiche perso'!$I$3,'Races et classe et malediction'!$H$3:$H$604,0),8)='Races et classe et malediction'!$F$7,AI59,IF(OFFSET('Races et classe et malediction'!$H$2,MATCH('Fiche perso'!$I$3,'Races et classe et malediction'!$H$3:$H$604,0),8)='Races et classe et malediction'!$F$8,X81))))</f>
        <v>#N/A</v>
      </c>
      <c r="BH3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malediction'!$F$6,Y59,IF(OFFSET('Races et classe et malediction'!$H$2,MATCH('Fiche perso'!$I$3,'Races et classe et malediction'!$H$3:$H$604,0),8)='Races et classe et malediction'!$F$7,AJ59,IF(OFFSET('Races et classe et malediction'!$H$2,MATCH('Fiche perso'!$I$3,'Races et classe et malediction'!$H$3:$H$604,0),8)='Races et classe et malediction'!$F$8,Y81))))</f>
        <v>#N/A</v>
      </c>
      <c r="BI37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malediction'!$F$6,Z59,IF(OFFSET('Races et classe et malediction'!$H$2,MATCH('Fiche perso'!$I$3,'Races et classe et malediction'!$H$3:$H$604,0),8)='Races et classe et malediction'!$F$7,AK59,IF(OFFSET('Races et classe et malediction'!$H$2,MATCH('Fiche perso'!$I$3,'Races et classe et malediction'!$H$3:$H$604,0),8)='Races et classe et malediction'!$F$8,Z81))))</f>
        <v>#N/A</v>
      </c>
      <c r="BJ37" s="110">
        <v>9.0</v>
      </c>
      <c r="BK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malediction'!$F$6,R37,IF(OFFSET('Races et classe et malediction'!$H$2,MATCH('Fiche perso'!$I$3,'Races et classe et malediction'!$H$3:$H$604,0),8)='Races et classe et malediction'!$F$7,AM59,IF(OFFSET('Races et classe et malediction'!$H$2,MATCH('Fiche perso'!$I$3,'Races et classe et malediction'!$H$3:$H$604,0),8)='Races et classe et malediction'!$F$8,AC81))))</f>
        <v>#N/A</v>
      </c>
      <c r="BL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malediction'!$F$6,S37,IF(OFFSET('Races et classe et malediction'!$H$2,MATCH('Fiche perso'!$I$3,'Races et classe et malediction'!$H$3:$H$604,0),8)='Races et classe et malediction'!$F$7,AN59,IF(OFFSET('Races et classe et malediction'!$H$2,MATCH('Fiche perso'!$I$3,'Races et classe et malediction'!$H$3:$H$604,0),8)='Races et classe et malediction'!$F$8,AD81))))</f>
        <v>#N/A</v>
      </c>
      <c r="BM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malediction'!$F$6,T37,IF(OFFSET('Races et classe et malediction'!$H$2,MATCH('Fiche perso'!$I$3,'Races et classe et malediction'!$H$3:$H$604,0),8)='Races et classe et malediction'!$F$7,AO59,IF(OFFSET('Races et classe et malediction'!$H$2,MATCH('Fiche perso'!$I$3,'Races et classe et malediction'!$H$3:$H$604,0),8)='Races et classe et malediction'!$F$8,AE81))))</f>
        <v>#N/A</v>
      </c>
      <c r="BN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malediction'!$F$6,U37,IF(OFFSET('Races et classe et malediction'!$H$2,MATCH('Fiche perso'!$I$3,'Races et classe et malediction'!$H$3:$H$604,0),8)='Races et classe et malediction'!$F$7,AP59,IF(OFFSET('Races et classe et malediction'!$H$2,MATCH('Fiche perso'!$I$3,'Races et classe et malediction'!$H$3:$H$604,0),8)='Races et classe et malediction'!$F$8,AF81))))</f>
        <v>#N/A</v>
      </c>
      <c r="BO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malediction'!$F$6,V37,IF(OFFSET('Races et classe et malediction'!$H$2,MATCH('Fiche perso'!$I$3,'Races et classe et malediction'!$H$3:$H$604,0),8)='Races et classe et malediction'!$F$7,AQ59,IF(OFFSET('Races et classe et malediction'!$H$2,MATCH('Fiche perso'!$I$3,'Races et classe et malediction'!$H$3:$H$604,0),8)='Races et classe et malediction'!$F$8,AG81))))</f>
        <v>#N/A</v>
      </c>
      <c r="BP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malediction'!$F$6,W37,IF(OFFSET('Races et classe et malediction'!$H$2,MATCH('Fiche perso'!$I$3,'Races et classe et malediction'!$H$3:$H$604,0),8)='Races et classe et malediction'!$F$7,AR59,IF(OFFSET('Races et classe et malediction'!$H$2,MATCH('Fiche perso'!$I$3,'Races et classe et malediction'!$H$3:$H$604,0),8)='Races et classe et malediction'!$F$8,AH81))))</f>
        <v>#N/A</v>
      </c>
      <c r="BQ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malediction'!$F$6,X37,IF(OFFSET('Races et classe et malediction'!$H$2,MATCH('Fiche perso'!$I$3,'Races et classe et malediction'!$H$3:$H$604,0),8)='Races et classe et malediction'!$F$7,AS59,IF(OFFSET('Races et classe et malediction'!$H$2,MATCH('Fiche perso'!$I$3,'Races et classe et malediction'!$H$3:$H$604,0),8)='Races et classe et malediction'!$F$8,AI81))))</f>
        <v>#N/A</v>
      </c>
      <c r="BR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malediction'!$F$6,Y37,IF(OFFSET('Races et classe et malediction'!$H$2,MATCH('Fiche perso'!$I$3,'Races et classe et malediction'!$H$3:$H$604,0),8)='Races et classe et malediction'!$F$7,AT59,IF(OFFSET('Races et classe et malediction'!$H$2,MATCH('Fiche perso'!$I$3,'Races et classe et malediction'!$H$3:$H$604,0),8)='Races et classe et malediction'!$F$8,AJ81))))</f>
        <v>#N/A</v>
      </c>
      <c r="BS3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malediction'!$F$6,Z37,IF(OFFSET('Races et classe et malediction'!$H$2,MATCH('Fiche perso'!$I$3,'Races et classe et malediction'!$H$3:$H$604,0),8)='Races et classe et malediction'!$F$7,AU59,IF(OFFSET('Races et classe et malediction'!$H$2,MATCH('Fiche perso'!$I$3,'Races et classe et malediction'!$H$3:$H$604,0),8)='Races et classe et malediction'!$F$8,AK81))))</f>
        <v>#N/A</v>
      </c>
    </row>
    <row r="38" ht="12.75" customHeight="1">
      <c r="A38" s="95"/>
      <c r="B38" s="92"/>
      <c r="C38" s="86"/>
      <c r="E38" s="86"/>
      <c r="G38" s="92"/>
      <c r="M38" s="89">
        <v>1069000.0</v>
      </c>
      <c r="N38" s="90">
        <v>38.0</v>
      </c>
      <c r="O38" s="98">
        <v>11.0</v>
      </c>
      <c r="Q38" s="110">
        <v>10.0</v>
      </c>
      <c r="R38" s="111">
        <v>4.0</v>
      </c>
      <c r="S38" s="111">
        <v>3.0</v>
      </c>
      <c r="T38" s="111">
        <v>3.0</v>
      </c>
      <c r="U38" s="111">
        <v>3.0</v>
      </c>
      <c r="V38" s="111">
        <v>2.0</v>
      </c>
      <c r="W38" s="111" t="str">
        <f t="shared" ref="W38:Z38" si="16">""</f>
        <v/>
      </c>
      <c r="X38" s="111" t="str">
        <f t="shared" si="16"/>
        <v/>
      </c>
      <c r="Y38" s="111" t="str">
        <f t="shared" si="16"/>
        <v/>
      </c>
      <c r="Z38" s="112" t="str">
        <f t="shared" si="16"/>
        <v/>
      </c>
      <c r="AA38" s="86"/>
      <c r="AB38" s="113">
        <v>10.0</v>
      </c>
      <c r="AC38" s="114" t="str">
        <f t="shared" si="3"/>
        <v>2 PM</v>
      </c>
      <c r="AD38" s="114" t="str">
        <f t="shared" si="7"/>
        <v>3 PM</v>
      </c>
      <c r="AE38" s="114" t="str">
        <f t="shared" si="10"/>
        <v>5 PM</v>
      </c>
      <c r="AF38" s="114" t="str">
        <f t="shared" si="14"/>
        <v>6 PM</v>
      </c>
      <c r="AG38" s="114" t="str">
        <f t="shared" si="17"/>
        <v>7 PM</v>
      </c>
      <c r="AH38" s="114"/>
      <c r="AI38" s="114"/>
      <c r="AJ38" s="114"/>
      <c r="AK38" s="115"/>
      <c r="AL38" s="113">
        <v>10.0</v>
      </c>
      <c r="AM38" s="114" t="str">
        <f t="shared" si="5"/>
        <v>2 PM</v>
      </c>
      <c r="AN38" s="114" t="str">
        <f t="shared" si="11"/>
        <v>3 PM</v>
      </c>
      <c r="AO38" s="114" t="str">
        <f t="shared" si="18"/>
        <v>5 PM</v>
      </c>
      <c r="AP38" s="114"/>
      <c r="AQ38" s="114"/>
      <c r="AR38" s="114"/>
      <c r="AS38" s="114"/>
      <c r="AT38" s="114"/>
      <c r="AU38" s="116"/>
      <c r="AV38" s="117"/>
      <c r="AW38" s="117"/>
      <c r="AX38" s="117"/>
      <c r="AY38" s="117"/>
      <c r="AZ38" s="110">
        <v>10.0</v>
      </c>
      <c r="BA3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malediction'!$F$6,R60,IF(OFFSET('Races et classe et malediction'!$H$2,MATCH('Fiche perso'!$I$3,'Races et classe et malediction'!$H$3:$H$604,0),8)='Races et classe et malediction'!$F$7,AC60,IF(OFFSET('Races et classe et malediction'!$H$2,MATCH('Fiche perso'!$I$3,'Races et classe et malediction'!$H$3:$H$604,0),8)='Races et classe et malediction'!$F$8,R82))))</f>
        <v>#N/A</v>
      </c>
      <c r="BB3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malediction'!$F$6,S60,IF(OFFSET('Races et classe et malediction'!$H$2,MATCH('Fiche perso'!$I$3,'Races et classe et malediction'!$H$3:$H$604,0),8)='Races et classe et malediction'!$F$7,AD60,IF(OFFSET('Races et classe et malediction'!$H$2,MATCH('Fiche perso'!$I$3,'Races et classe et malediction'!$H$3:$H$604,0),8)='Races et classe et malediction'!$F$8,S82))))</f>
        <v>#N/A</v>
      </c>
      <c r="BC3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malediction'!$F$6,T60,IF(OFFSET('Races et classe et malediction'!$H$2,MATCH('Fiche perso'!$I$3,'Races et classe et malediction'!$H$3:$H$604,0),8)='Races et classe et malediction'!$F$7,AE60,IF(OFFSET('Races et classe et malediction'!$H$2,MATCH('Fiche perso'!$I$3,'Races et classe et malediction'!$H$3:$H$604,0),8)='Races et classe et malediction'!$F$8,T82))))</f>
        <v>#N/A</v>
      </c>
      <c r="BD3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malediction'!$F$6,U60,IF(OFFSET('Races et classe et malediction'!$H$2,MATCH('Fiche perso'!$I$3,'Races et classe et malediction'!$H$3:$H$604,0),8)='Races et classe et malediction'!$F$7,AF60,IF(OFFSET('Races et classe et malediction'!$H$2,MATCH('Fiche perso'!$I$3,'Races et classe et malediction'!$H$3:$H$604,0),8)='Races et classe et malediction'!$F$8,U82))))</f>
        <v>#N/A</v>
      </c>
      <c r="BE3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malediction'!$F$6,V60,IF(OFFSET('Races et classe et malediction'!$H$2,MATCH('Fiche perso'!$I$3,'Races et classe et malediction'!$H$3:$H$604,0),8)='Races et classe et malediction'!$F$7,AG60,IF(OFFSET('Races et classe et malediction'!$H$2,MATCH('Fiche perso'!$I$3,'Races et classe et malediction'!$H$3:$H$604,0),8)='Races et classe et malediction'!$F$8,V82))))</f>
        <v>#N/A</v>
      </c>
      <c r="BF3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malediction'!$F$6,W60,IF(OFFSET('Races et classe et malediction'!$H$2,MATCH('Fiche perso'!$I$3,'Races et classe et malediction'!$H$3:$H$604,0),8)='Races et classe et malediction'!$F$7,AH60,IF(OFFSET('Races et classe et malediction'!$H$2,MATCH('Fiche perso'!$I$3,'Races et classe et malediction'!$H$3:$H$604,0),8)='Races et classe et malediction'!$F$8,W82))))</f>
        <v>#N/A</v>
      </c>
      <c r="BG3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malediction'!$F$6,X60,IF(OFFSET('Races et classe et malediction'!$H$2,MATCH('Fiche perso'!$I$3,'Races et classe et malediction'!$H$3:$H$604,0),8)='Races et classe et malediction'!$F$7,AI60,IF(OFFSET('Races et classe et malediction'!$H$2,MATCH('Fiche perso'!$I$3,'Races et classe et malediction'!$H$3:$H$604,0),8)='Races et classe et malediction'!$F$8,X82))))</f>
        <v>#N/A</v>
      </c>
      <c r="BH3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malediction'!$F$6,Y60,IF(OFFSET('Races et classe et malediction'!$H$2,MATCH('Fiche perso'!$I$3,'Races et classe et malediction'!$H$3:$H$604,0),8)='Races et classe et malediction'!$F$7,AJ60,IF(OFFSET('Races et classe et malediction'!$H$2,MATCH('Fiche perso'!$I$3,'Races et classe et malediction'!$H$3:$H$604,0),8)='Races et classe et malediction'!$F$8,Y82))))</f>
        <v>#N/A</v>
      </c>
      <c r="BI38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malediction'!$F$6,Z60,IF(OFFSET('Races et classe et malediction'!$H$2,MATCH('Fiche perso'!$I$3,'Races et classe et malediction'!$H$3:$H$604,0),8)='Races et classe et malediction'!$F$7,AK60,IF(OFFSET('Races et classe et malediction'!$H$2,MATCH('Fiche perso'!$I$3,'Races et classe et malediction'!$H$3:$H$604,0),8)='Races et classe et malediction'!$F$8,Z82))))</f>
        <v>#N/A</v>
      </c>
      <c r="BJ38" s="110">
        <v>10.0</v>
      </c>
      <c r="BK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malediction'!$F$6,R38,IF(OFFSET('Races et classe et malediction'!$H$2,MATCH('Fiche perso'!$I$3,'Races et classe et malediction'!$H$3:$H$604,0),8)='Races et classe et malediction'!$F$7,AM60,IF(OFFSET('Races et classe et malediction'!$H$2,MATCH('Fiche perso'!$I$3,'Races et classe et malediction'!$H$3:$H$604,0),8)='Races et classe et malediction'!$F$8,AC82))))</f>
        <v>#N/A</v>
      </c>
      <c r="BL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malediction'!$F$6,S38,IF(OFFSET('Races et classe et malediction'!$H$2,MATCH('Fiche perso'!$I$3,'Races et classe et malediction'!$H$3:$H$604,0),8)='Races et classe et malediction'!$F$7,AN60,IF(OFFSET('Races et classe et malediction'!$H$2,MATCH('Fiche perso'!$I$3,'Races et classe et malediction'!$H$3:$H$604,0),8)='Races et classe et malediction'!$F$8,AD82))))</f>
        <v>#N/A</v>
      </c>
      <c r="BM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malediction'!$F$6,T38,IF(OFFSET('Races et classe et malediction'!$H$2,MATCH('Fiche perso'!$I$3,'Races et classe et malediction'!$H$3:$H$604,0),8)='Races et classe et malediction'!$F$7,AO60,IF(OFFSET('Races et classe et malediction'!$H$2,MATCH('Fiche perso'!$I$3,'Races et classe et malediction'!$H$3:$H$604,0),8)='Races et classe et malediction'!$F$8,AE82))))</f>
        <v>#N/A</v>
      </c>
      <c r="BN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malediction'!$F$6,U38,IF(OFFSET('Races et classe et malediction'!$H$2,MATCH('Fiche perso'!$I$3,'Races et classe et malediction'!$H$3:$H$604,0),8)='Races et classe et malediction'!$F$7,AP60,IF(OFFSET('Races et classe et malediction'!$H$2,MATCH('Fiche perso'!$I$3,'Races et classe et malediction'!$H$3:$H$604,0),8)='Races et classe et malediction'!$F$8,AF82))))</f>
        <v>#N/A</v>
      </c>
      <c r="BO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malediction'!$F$6,V38,IF(OFFSET('Races et classe et malediction'!$H$2,MATCH('Fiche perso'!$I$3,'Races et classe et malediction'!$H$3:$H$604,0),8)='Races et classe et malediction'!$F$7,AQ60,IF(OFFSET('Races et classe et malediction'!$H$2,MATCH('Fiche perso'!$I$3,'Races et classe et malediction'!$H$3:$H$604,0),8)='Races et classe et malediction'!$F$8,AG82))))</f>
        <v>#N/A</v>
      </c>
      <c r="BP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malediction'!$F$6,W38,IF(OFFSET('Races et classe et malediction'!$H$2,MATCH('Fiche perso'!$I$3,'Races et classe et malediction'!$H$3:$H$604,0),8)='Races et classe et malediction'!$F$7,AR60,IF(OFFSET('Races et classe et malediction'!$H$2,MATCH('Fiche perso'!$I$3,'Races et classe et malediction'!$H$3:$H$604,0),8)='Races et classe et malediction'!$F$8,AH82))))</f>
        <v>#N/A</v>
      </c>
      <c r="BQ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malediction'!$F$6,X38,IF(OFFSET('Races et classe et malediction'!$H$2,MATCH('Fiche perso'!$I$3,'Races et classe et malediction'!$H$3:$H$604,0),8)='Races et classe et malediction'!$F$7,AS60,IF(OFFSET('Races et classe et malediction'!$H$2,MATCH('Fiche perso'!$I$3,'Races et classe et malediction'!$H$3:$H$604,0),8)='Races et classe et malediction'!$F$8,AI82))))</f>
        <v>#N/A</v>
      </c>
      <c r="BR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malediction'!$F$6,Y38,IF(OFFSET('Races et classe et malediction'!$H$2,MATCH('Fiche perso'!$I$3,'Races et classe et malediction'!$H$3:$H$604,0),8)='Races et classe et malediction'!$F$7,AT60,IF(OFFSET('Races et classe et malediction'!$H$2,MATCH('Fiche perso'!$I$3,'Races et classe et malediction'!$H$3:$H$604,0),8)='Races et classe et malediction'!$F$8,AJ82))))</f>
        <v>#N/A</v>
      </c>
      <c r="BS3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malediction'!$F$6,Z38,IF(OFFSET('Races et classe et malediction'!$H$2,MATCH('Fiche perso'!$I$3,'Races et classe et malediction'!$H$3:$H$604,0),8)='Races et classe et malediction'!$F$7,AU60,IF(OFFSET('Races et classe et malediction'!$H$2,MATCH('Fiche perso'!$I$3,'Races et classe et malediction'!$H$3:$H$604,0),8)='Races et classe et malediction'!$F$8,AK82))))</f>
        <v>#N/A</v>
      </c>
    </row>
    <row r="39" ht="12.75" customHeight="1">
      <c r="A39" s="95"/>
      <c r="B39" s="92"/>
      <c r="C39" s="86"/>
      <c r="E39" s="86"/>
      <c r="G39" s="92"/>
      <c r="M39" s="89">
        <v>1109000.0</v>
      </c>
      <c r="N39" s="90">
        <v>39.0</v>
      </c>
      <c r="O39" s="98">
        <v>11.0</v>
      </c>
      <c r="Q39" s="110">
        <v>11.0</v>
      </c>
      <c r="R39" s="111">
        <v>4.0</v>
      </c>
      <c r="S39" s="111">
        <v>3.0</v>
      </c>
      <c r="T39" s="111">
        <v>3.0</v>
      </c>
      <c r="U39" s="111">
        <v>3.0</v>
      </c>
      <c r="V39" s="111">
        <v>2.0</v>
      </c>
      <c r="W39" s="111">
        <v>1.0</v>
      </c>
      <c r="X39" s="111" t="str">
        <f t="shared" ref="X39:Z39" si="19">""</f>
        <v/>
      </c>
      <c r="Y39" s="111" t="str">
        <f t="shared" si="19"/>
        <v/>
      </c>
      <c r="Z39" s="112" t="str">
        <f t="shared" si="19"/>
        <v/>
      </c>
      <c r="AA39" s="86"/>
      <c r="AB39" s="113">
        <v>11.0</v>
      </c>
      <c r="AC39" s="114" t="str">
        <f t="shared" si="3"/>
        <v>2 PM</v>
      </c>
      <c r="AD39" s="114" t="str">
        <f t="shared" si="7"/>
        <v>3 PM</v>
      </c>
      <c r="AE39" s="114" t="str">
        <f t="shared" si="10"/>
        <v>5 PM</v>
      </c>
      <c r="AF39" s="114" t="str">
        <f t="shared" si="14"/>
        <v>6 PM</v>
      </c>
      <c r="AG39" s="114" t="str">
        <f t="shared" si="17"/>
        <v>7 PM</v>
      </c>
      <c r="AH39" s="114" t="str">
        <f t="shared" ref="AH39:AH48" si="21">"9 PM"</f>
        <v>9 PM</v>
      </c>
      <c r="AI39" s="114"/>
      <c r="AJ39" s="114"/>
      <c r="AK39" s="115"/>
      <c r="AL39" s="113">
        <v>11.0</v>
      </c>
      <c r="AM39" s="114" t="str">
        <f t="shared" si="5"/>
        <v>2 PM</v>
      </c>
      <c r="AN39" s="114" t="str">
        <f t="shared" si="11"/>
        <v>3 PM</v>
      </c>
      <c r="AO39" s="114" t="str">
        <f t="shared" si="18"/>
        <v>5 PM</v>
      </c>
      <c r="AP39" s="114"/>
      <c r="AQ39" s="114"/>
      <c r="AR39" s="114"/>
      <c r="AS39" s="114"/>
      <c r="AT39" s="114"/>
      <c r="AU39" s="116"/>
      <c r="AV39" s="117"/>
      <c r="AW39" s="117"/>
      <c r="AX39" s="117"/>
      <c r="AY39" s="117"/>
      <c r="AZ39" s="110">
        <v>11.0</v>
      </c>
      <c r="BA3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malediction'!$F$6,R61,IF(OFFSET('Races et classe et malediction'!$H$2,MATCH('Fiche perso'!$I$3,'Races et classe et malediction'!$H$3:$H$604,0),8)='Races et classe et malediction'!$F$7,AC61,IF(OFFSET('Races et classe et malediction'!$H$2,MATCH('Fiche perso'!$I$3,'Races et classe et malediction'!$H$3:$H$604,0),8)='Races et classe et malediction'!$F$8,R83))))</f>
        <v>#N/A</v>
      </c>
      <c r="BB3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malediction'!$F$6,S61,IF(OFFSET('Races et classe et malediction'!$H$2,MATCH('Fiche perso'!$I$3,'Races et classe et malediction'!$H$3:$H$604,0),8)='Races et classe et malediction'!$F$7,AD61,IF(OFFSET('Races et classe et malediction'!$H$2,MATCH('Fiche perso'!$I$3,'Races et classe et malediction'!$H$3:$H$604,0),8)='Races et classe et malediction'!$F$8,S83))))</f>
        <v>#N/A</v>
      </c>
      <c r="BC3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malediction'!$F$6,T61,IF(OFFSET('Races et classe et malediction'!$H$2,MATCH('Fiche perso'!$I$3,'Races et classe et malediction'!$H$3:$H$604,0),8)='Races et classe et malediction'!$F$7,AE61,IF(OFFSET('Races et classe et malediction'!$H$2,MATCH('Fiche perso'!$I$3,'Races et classe et malediction'!$H$3:$H$604,0),8)='Races et classe et malediction'!$F$8,T83))))</f>
        <v>#N/A</v>
      </c>
      <c r="BD3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malediction'!$F$6,U61,IF(OFFSET('Races et classe et malediction'!$H$2,MATCH('Fiche perso'!$I$3,'Races et classe et malediction'!$H$3:$H$604,0),8)='Races et classe et malediction'!$F$7,AF61,IF(OFFSET('Races et classe et malediction'!$H$2,MATCH('Fiche perso'!$I$3,'Races et classe et malediction'!$H$3:$H$604,0),8)='Races et classe et malediction'!$F$8,U83))))</f>
        <v>#N/A</v>
      </c>
      <c r="BE3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malediction'!$F$6,V61,IF(OFFSET('Races et classe et malediction'!$H$2,MATCH('Fiche perso'!$I$3,'Races et classe et malediction'!$H$3:$H$604,0),8)='Races et classe et malediction'!$F$7,AG61,IF(OFFSET('Races et classe et malediction'!$H$2,MATCH('Fiche perso'!$I$3,'Races et classe et malediction'!$H$3:$H$604,0),8)='Races et classe et malediction'!$F$8,V83))))</f>
        <v>#N/A</v>
      </c>
      <c r="BF3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malediction'!$F$6,W61,IF(OFFSET('Races et classe et malediction'!$H$2,MATCH('Fiche perso'!$I$3,'Races et classe et malediction'!$H$3:$H$604,0),8)='Races et classe et malediction'!$F$7,AH61,IF(OFFSET('Races et classe et malediction'!$H$2,MATCH('Fiche perso'!$I$3,'Races et classe et malediction'!$H$3:$H$604,0),8)='Races et classe et malediction'!$F$8,W83))))</f>
        <v>#N/A</v>
      </c>
      <c r="BG3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malediction'!$F$6,X61,IF(OFFSET('Races et classe et malediction'!$H$2,MATCH('Fiche perso'!$I$3,'Races et classe et malediction'!$H$3:$H$604,0),8)='Races et classe et malediction'!$F$7,AI61,IF(OFFSET('Races et classe et malediction'!$H$2,MATCH('Fiche perso'!$I$3,'Races et classe et malediction'!$H$3:$H$604,0),8)='Races et classe et malediction'!$F$8,X83))))</f>
        <v>#N/A</v>
      </c>
      <c r="BH3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malediction'!$F$6,Y61,IF(OFFSET('Races et classe et malediction'!$H$2,MATCH('Fiche perso'!$I$3,'Races et classe et malediction'!$H$3:$H$604,0),8)='Races et classe et malediction'!$F$7,AJ61,IF(OFFSET('Races et classe et malediction'!$H$2,MATCH('Fiche perso'!$I$3,'Races et classe et malediction'!$H$3:$H$604,0),8)='Races et classe et malediction'!$F$8,Y83))))</f>
        <v>#N/A</v>
      </c>
      <c r="BI39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malediction'!$F$6,Z61,IF(OFFSET('Races et classe et malediction'!$H$2,MATCH('Fiche perso'!$I$3,'Races et classe et malediction'!$H$3:$H$604,0),8)='Races et classe et malediction'!$F$7,AK61,IF(OFFSET('Races et classe et malediction'!$H$2,MATCH('Fiche perso'!$I$3,'Races et classe et malediction'!$H$3:$H$604,0),8)='Races et classe et malediction'!$F$8,Z83))))</f>
        <v>#N/A</v>
      </c>
      <c r="BJ39" s="110">
        <v>11.0</v>
      </c>
      <c r="BK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malediction'!$F$6,R39,IF(OFFSET('Races et classe et malediction'!$H$2,MATCH('Fiche perso'!$I$3,'Races et classe et malediction'!$H$3:$H$604,0),8)='Races et classe et malediction'!$F$7,AM61,IF(OFFSET('Races et classe et malediction'!$H$2,MATCH('Fiche perso'!$I$3,'Races et classe et malediction'!$H$3:$H$604,0),8)='Races et classe et malediction'!$F$8,AC83))))</f>
        <v>#N/A</v>
      </c>
      <c r="BL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malediction'!$F$6,S39,IF(OFFSET('Races et classe et malediction'!$H$2,MATCH('Fiche perso'!$I$3,'Races et classe et malediction'!$H$3:$H$604,0),8)='Races et classe et malediction'!$F$7,AN61,IF(OFFSET('Races et classe et malediction'!$H$2,MATCH('Fiche perso'!$I$3,'Races et classe et malediction'!$H$3:$H$604,0),8)='Races et classe et malediction'!$F$8,AD83))))</f>
        <v>#N/A</v>
      </c>
      <c r="BM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malediction'!$F$6,T39,IF(OFFSET('Races et classe et malediction'!$H$2,MATCH('Fiche perso'!$I$3,'Races et classe et malediction'!$H$3:$H$604,0),8)='Races et classe et malediction'!$F$7,AO61,IF(OFFSET('Races et classe et malediction'!$H$2,MATCH('Fiche perso'!$I$3,'Races et classe et malediction'!$H$3:$H$604,0),8)='Races et classe et malediction'!$F$8,AE83))))</f>
        <v>#N/A</v>
      </c>
      <c r="BN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malediction'!$F$6,U39,IF(OFFSET('Races et classe et malediction'!$H$2,MATCH('Fiche perso'!$I$3,'Races et classe et malediction'!$H$3:$H$604,0),8)='Races et classe et malediction'!$F$7,AP61,IF(OFFSET('Races et classe et malediction'!$H$2,MATCH('Fiche perso'!$I$3,'Races et classe et malediction'!$H$3:$H$604,0),8)='Races et classe et malediction'!$F$8,AF83))))</f>
        <v>#N/A</v>
      </c>
      <c r="BO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malediction'!$F$6,V39,IF(OFFSET('Races et classe et malediction'!$H$2,MATCH('Fiche perso'!$I$3,'Races et classe et malediction'!$H$3:$H$604,0),8)='Races et classe et malediction'!$F$7,AQ61,IF(OFFSET('Races et classe et malediction'!$H$2,MATCH('Fiche perso'!$I$3,'Races et classe et malediction'!$H$3:$H$604,0),8)='Races et classe et malediction'!$F$8,AG83))))</f>
        <v>#N/A</v>
      </c>
      <c r="BP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malediction'!$F$6,W39,IF(OFFSET('Races et classe et malediction'!$H$2,MATCH('Fiche perso'!$I$3,'Races et classe et malediction'!$H$3:$H$604,0),8)='Races et classe et malediction'!$F$7,AR61,IF(OFFSET('Races et classe et malediction'!$H$2,MATCH('Fiche perso'!$I$3,'Races et classe et malediction'!$H$3:$H$604,0),8)='Races et classe et malediction'!$F$8,AH83))))</f>
        <v>#N/A</v>
      </c>
      <c r="BQ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malediction'!$F$6,X39,IF(OFFSET('Races et classe et malediction'!$H$2,MATCH('Fiche perso'!$I$3,'Races et classe et malediction'!$H$3:$H$604,0),8)='Races et classe et malediction'!$F$7,AS61,IF(OFFSET('Races et classe et malediction'!$H$2,MATCH('Fiche perso'!$I$3,'Races et classe et malediction'!$H$3:$H$604,0),8)='Races et classe et malediction'!$F$8,AI83))))</f>
        <v>#N/A</v>
      </c>
      <c r="BR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malediction'!$F$6,Y39,IF(OFFSET('Races et classe et malediction'!$H$2,MATCH('Fiche perso'!$I$3,'Races et classe et malediction'!$H$3:$H$604,0),8)='Races et classe et malediction'!$F$7,AT61,IF(OFFSET('Races et classe et malediction'!$H$2,MATCH('Fiche perso'!$I$3,'Races et classe et malediction'!$H$3:$H$604,0),8)='Races et classe et malediction'!$F$8,AJ83))))</f>
        <v>#N/A</v>
      </c>
      <c r="BS39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malediction'!$F$6,Z39,IF(OFFSET('Races et classe et malediction'!$H$2,MATCH('Fiche perso'!$I$3,'Races et classe et malediction'!$H$3:$H$604,0),8)='Races et classe et malediction'!$F$7,AU61,IF(OFFSET('Races et classe et malediction'!$H$2,MATCH('Fiche perso'!$I$3,'Races et classe et malediction'!$H$3:$H$604,0),8)='Races et classe et malediction'!$F$8,AK83))))</f>
        <v>#N/A</v>
      </c>
    </row>
    <row r="40" ht="12.75" customHeight="1">
      <c r="A40" s="95"/>
      <c r="B40" s="92"/>
      <c r="C40" s="86"/>
      <c r="E40" s="86"/>
      <c r="G40" s="92"/>
      <c r="M40" s="89">
        <v>1149000.0</v>
      </c>
      <c r="N40" s="90">
        <v>40.0</v>
      </c>
      <c r="O40" s="98">
        <v>11.0</v>
      </c>
      <c r="Q40" s="110">
        <v>12.0</v>
      </c>
      <c r="R40" s="111">
        <v>4.0</v>
      </c>
      <c r="S40" s="111">
        <v>3.0</v>
      </c>
      <c r="T40" s="111">
        <v>3.0</v>
      </c>
      <c r="U40" s="111">
        <v>3.0</v>
      </c>
      <c r="V40" s="111">
        <v>2.0</v>
      </c>
      <c r="W40" s="111">
        <v>1.0</v>
      </c>
      <c r="X40" s="111" t="str">
        <f t="shared" ref="X40:Z40" si="20">""</f>
        <v/>
      </c>
      <c r="Y40" s="111" t="str">
        <f t="shared" si="20"/>
        <v/>
      </c>
      <c r="Z40" s="112" t="str">
        <f t="shared" si="20"/>
        <v/>
      </c>
      <c r="AA40" s="86"/>
      <c r="AB40" s="113">
        <v>12.0</v>
      </c>
      <c r="AC40" s="114" t="str">
        <f t="shared" si="3"/>
        <v>2 PM</v>
      </c>
      <c r="AD40" s="114" t="str">
        <f t="shared" si="7"/>
        <v>3 PM</v>
      </c>
      <c r="AE40" s="114" t="str">
        <f t="shared" si="10"/>
        <v>5 PM</v>
      </c>
      <c r="AF40" s="114" t="str">
        <f t="shared" si="14"/>
        <v>6 PM</v>
      </c>
      <c r="AG40" s="114" t="str">
        <f t="shared" si="17"/>
        <v>7 PM</v>
      </c>
      <c r="AH40" s="114" t="str">
        <f t="shared" si="21"/>
        <v>9 PM</v>
      </c>
      <c r="AI40" s="114"/>
      <c r="AJ40" s="114"/>
      <c r="AK40" s="115"/>
      <c r="AL40" s="113">
        <v>12.0</v>
      </c>
      <c r="AM40" s="114" t="str">
        <f t="shared" si="5"/>
        <v>2 PM</v>
      </c>
      <c r="AN40" s="114" t="str">
        <f t="shared" si="11"/>
        <v>3 PM</v>
      </c>
      <c r="AO40" s="114" t="str">
        <f t="shared" si="18"/>
        <v>5 PM</v>
      </c>
      <c r="AP40" s="114"/>
      <c r="AQ40" s="114"/>
      <c r="AR40" s="114"/>
      <c r="AS40" s="114"/>
      <c r="AT40" s="114"/>
      <c r="AU40" s="116"/>
      <c r="AV40" s="117"/>
      <c r="AW40" s="117"/>
      <c r="AX40" s="117"/>
      <c r="AY40" s="117"/>
      <c r="AZ40" s="110">
        <v>12.0</v>
      </c>
      <c r="BA4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malediction'!$F$6,R62,IF(OFFSET('Races et classe et malediction'!$H$2,MATCH('Fiche perso'!$I$3,'Races et classe et malediction'!$H$3:$H$604,0),8)='Races et classe et malediction'!$F$7,AC62,IF(OFFSET('Races et classe et malediction'!$H$2,MATCH('Fiche perso'!$I$3,'Races et classe et malediction'!$H$3:$H$604,0),8)='Races et classe et malediction'!$F$8,R84))))</f>
        <v>#N/A</v>
      </c>
      <c r="BB4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malediction'!$F$6,S62,IF(OFFSET('Races et classe et malediction'!$H$2,MATCH('Fiche perso'!$I$3,'Races et classe et malediction'!$H$3:$H$604,0),8)='Races et classe et malediction'!$F$7,AD62,IF(OFFSET('Races et classe et malediction'!$H$2,MATCH('Fiche perso'!$I$3,'Races et classe et malediction'!$H$3:$H$604,0),8)='Races et classe et malediction'!$F$8,S84))))</f>
        <v>#N/A</v>
      </c>
      <c r="BC4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malediction'!$F$6,T62,IF(OFFSET('Races et classe et malediction'!$H$2,MATCH('Fiche perso'!$I$3,'Races et classe et malediction'!$H$3:$H$604,0),8)='Races et classe et malediction'!$F$7,AE62,IF(OFFSET('Races et classe et malediction'!$H$2,MATCH('Fiche perso'!$I$3,'Races et classe et malediction'!$H$3:$H$604,0),8)='Races et classe et malediction'!$F$8,T84))))</f>
        <v>#N/A</v>
      </c>
      <c r="BD4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malediction'!$F$6,U62,IF(OFFSET('Races et classe et malediction'!$H$2,MATCH('Fiche perso'!$I$3,'Races et classe et malediction'!$H$3:$H$604,0),8)='Races et classe et malediction'!$F$7,AF62,IF(OFFSET('Races et classe et malediction'!$H$2,MATCH('Fiche perso'!$I$3,'Races et classe et malediction'!$H$3:$H$604,0),8)='Races et classe et malediction'!$F$8,U84))))</f>
        <v>#N/A</v>
      </c>
      <c r="BE4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malediction'!$F$6,V62,IF(OFFSET('Races et classe et malediction'!$H$2,MATCH('Fiche perso'!$I$3,'Races et classe et malediction'!$H$3:$H$604,0),8)='Races et classe et malediction'!$F$7,AG62,IF(OFFSET('Races et classe et malediction'!$H$2,MATCH('Fiche perso'!$I$3,'Races et classe et malediction'!$H$3:$H$604,0),8)='Races et classe et malediction'!$F$8,V84))))</f>
        <v>#N/A</v>
      </c>
      <c r="BF4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malediction'!$F$6,W62,IF(OFFSET('Races et classe et malediction'!$H$2,MATCH('Fiche perso'!$I$3,'Races et classe et malediction'!$H$3:$H$604,0),8)='Races et classe et malediction'!$F$7,AH62,IF(OFFSET('Races et classe et malediction'!$H$2,MATCH('Fiche perso'!$I$3,'Races et classe et malediction'!$H$3:$H$604,0),8)='Races et classe et malediction'!$F$8,W84))))</f>
        <v>#N/A</v>
      </c>
      <c r="BG4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malediction'!$F$6,X62,IF(OFFSET('Races et classe et malediction'!$H$2,MATCH('Fiche perso'!$I$3,'Races et classe et malediction'!$H$3:$H$604,0),8)='Races et classe et malediction'!$F$7,AI62,IF(OFFSET('Races et classe et malediction'!$H$2,MATCH('Fiche perso'!$I$3,'Races et classe et malediction'!$H$3:$H$604,0),8)='Races et classe et malediction'!$F$8,X84))))</f>
        <v>#N/A</v>
      </c>
      <c r="BH4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malediction'!$F$6,Y62,IF(OFFSET('Races et classe et malediction'!$H$2,MATCH('Fiche perso'!$I$3,'Races et classe et malediction'!$H$3:$H$604,0),8)='Races et classe et malediction'!$F$7,AJ62,IF(OFFSET('Races et classe et malediction'!$H$2,MATCH('Fiche perso'!$I$3,'Races et classe et malediction'!$H$3:$H$604,0),8)='Races et classe et malediction'!$F$8,Y84))))</f>
        <v>#N/A</v>
      </c>
      <c r="BI40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malediction'!$F$6,Z62,IF(OFFSET('Races et classe et malediction'!$H$2,MATCH('Fiche perso'!$I$3,'Races et classe et malediction'!$H$3:$H$604,0),8)='Races et classe et malediction'!$F$7,AK62,IF(OFFSET('Races et classe et malediction'!$H$2,MATCH('Fiche perso'!$I$3,'Races et classe et malediction'!$H$3:$H$604,0),8)='Races et classe et malediction'!$F$8,Z84))))</f>
        <v>#N/A</v>
      </c>
      <c r="BJ40" s="110">
        <v>12.0</v>
      </c>
      <c r="BK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malediction'!$F$6,R40,IF(OFFSET('Races et classe et malediction'!$H$2,MATCH('Fiche perso'!$I$3,'Races et classe et malediction'!$H$3:$H$604,0),8)='Races et classe et malediction'!$F$7,AM62,IF(OFFSET('Races et classe et malediction'!$H$2,MATCH('Fiche perso'!$I$3,'Races et classe et malediction'!$H$3:$H$604,0),8)='Races et classe et malediction'!$F$8,AC84))))</f>
        <v>#N/A</v>
      </c>
      <c r="BL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malediction'!$F$6,S40,IF(OFFSET('Races et classe et malediction'!$H$2,MATCH('Fiche perso'!$I$3,'Races et classe et malediction'!$H$3:$H$604,0),8)='Races et classe et malediction'!$F$7,AN62,IF(OFFSET('Races et classe et malediction'!$H$2,MATCH('Fiche perso'!$I$3,'Races et classe et malediction'!$H$3:$H$604,0),8)='Races et classe et malediction'!$F$8,AD84))))</f>
        <v>#N/A</v>
      </c>
      <c r="BM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malediction'!$F$6,T40,IF(OFFSET('Races et classe et malediction'!$H$2,MATCH('Fiche perso'!$I$3,'Races et classe et malediction'!$H$3:$H$604,0),8)='Races et classe et malediction'!$F$7,AO62,IF(OFFSET('Races et classe et malediction'!$H$2,MATCH('Fiche perso'!$I$3,'Races et classe et malediction'!$H$3:$H$604,0),8)='Races et classe et malediction'!$F$8,AE84))))</f>
        <v>#N/A</v>
      </c>
      <c r="BN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malediction'!$F$6,U40,IF(OFFSET('Races et classe et malediction'!$H$2,MATCH('Fiche perso'!$I$3,'Races et classe et malediction'!$H$3:$H$604,0),8)='Races et classe et malediction'!$F$7,AP62,IF(OFFSET('Races et classe et malediction'!$H$2,MATCH('Fiche perso'!$I$3,'Races et classe et malediction'!$H$3:$H$604,0),8)='Races et classe et malediction'!$F$8,AF84))))</f>
        <v>#N/A</v>
      </c>
      <c r="BO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malediction'!$F$6,V40,IF(OFFSET('Races et classe et malediction'!$H$2,MATCH('Fiche perso'!$I$3,'Races et classe et malediction'!$H$3:$H$604,0),8)='Races et classe et malediction'!$F$7,AQ62,IF(OFFSET('Races et classe et malediction'!$H$2,MATCH('Fiche perso'!$I$3,'Races et classe et malediction'!$H$3:$H$604,0),8)='Races et classe et malediction'!$F$8,AG84))))</f>
        <v>#N/A</v>
      </c>
      <c r="BP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malediction'!$F$6,W40,IF(OFFSET('Races et classe et malediction'!$H$2,MATCH('Fiche perso'!$I$3,'Races et classe et malediction'!$H$3:$H$604,0),8)='Races et classe et malediction'!$F$7,AR62,IF(OFFSET('Races et classe et malediction'!$H$2,MATCH('Fiche perso'!$I$3,'Races et classe et malediction'!$H$3:$H$604,0),8)='Races et classe et malediction'!$F$8,AH84))))</f>
        <v>#N/A</v>
      </c>
      <c r="BQ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malediction'!$F$6,X40,IF(OFFSET('Races et classe et malediction'!$H$2,MATCH('Fiche perso'!$I$3,'Races et classe et malediction'!$H$3:$H$604,0),8)='Races et classe et malediction'!$F$7,AS62,IF(OFFSET('Races et classe et malediction'!$H$2,MATCH('Fiche perso'!$I$3,'Races et classe et malediction'!$H$3:$H$604,0),8)='Races et classe et malediction'!$F$8,AI84))))</f>
        <v>#N/A</v>
      </c>
      <c r="BR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malediction'!$F$6,Y40,IF(OFFSET('Races et classe et malediction'!$H$2,MATCH('Fiche perso'!$I$3,'Races et classe et malediction'!$H$3:$H$604,0),8)='Races et classe et malediction'!$F$7,AT62,IF(OFFSET('Races et classe et malediction'!$H$2,MATCH('Fiche perso'!$I$3,'Races et classe et malediction'!$H$3:$H$604,0),8)='Races et classe et malediction'!$F$8,AJ84))))</f>
        <v>#N/A</v>
      </c>
      <c r="BS40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malediction'!$F$6,Z40,IF(OFFSET('Races et classe et malediction'!$H$2,MATCH('Fiche perso'!$I$3,'Races et classe et malediction'!$H$3:$H$604,0),8)='Races et classe et malediction'!$F$7,AU62,IF(OFFSET('Races et classe et malediction'!$H$2,MATCH('Fiche perso'!$I$3,'Races et classe et malediction'!$H$3:$H$604,0),8)='Races et classe et malediction'!$F$8,AK84))))</f>
        <v>#N/A</v>
      </c>
    </row>
    <row r="41" ht="12.75" customHeight="1">
      <c r="A41" s="95"/>
      <c r="B41" s="92"/>
      <c r="C41" s="86"/>
      <c r="E41" s="86"/>
      <c r="G41" s="92"/>
      <c r="M41" s="89">
        <v>1189000.0</v>
      </c>
      <c r="N41" s="90">
        <f t="shared" ref="N41:N1000" si="23">N40+1</f>
        <v>41</v>
      </c>
      <c r="O41" s="98">
        <v>12.0</v>
      </c>
      <c r="Q41" s="110">
        <v>13.0</v>
      </c>
      <c r="R41" s="111">
        <v>4.0</v>
      </c>
      <c r="S41" s="111">
        <v>3.0</v>
      </c>
      <c r="T41" s="111">
        <v>3.0</v>
      </c>
      <c r="U41" s="111">
        <v>3.0</v>
      </c>
      <c r="V41" s="111">
        <v>2.0</v>
      </c>
      <c r="W41" s="111">
        <v>1.0</v>
      </c>
      <c r="X41" s="111">
        <v>1.0</v>
      </c>
      <c r="Y41" s="111" t="str">
        <f t="shared" ref="Y41:Z41" si="22">""</f>
        <v/>
      </c>
      <c r="Z41" s="112" t="str">
        <f t="shared" si="22"/>
        <v/>
      </c>
      <c r="AA41" s="86"/>
      <c r="AB41" s="113">
        <v>13.0</v>
      </c>
      <c r="AC41" s="114" t="str">
        <f t="shared" si="3"/>
        <v>2 PM</v>
      </c>
      <c r="AD41" s="114" t="str">
        <f t="shared" si="7"/>
        <v>3 PM</v>
      </c>
      <c r="AE41" s="114" t="str">
        <f t="shared" si="10"/>
        <v>5 PM</v>
      </c>
      <c r="AF41" s="114" t="str">
        <f t="shared" si="14"/>
        <v>6 PM</v>
      </c>
      <c r="AG41" s="114" t="str">
        <f t="shared" si="17"/>
        <v>7 PM</v>
      </c>
      <c r="AH41" s="114" t="str">
        <f t="shared" si="21"/>
        <v>9 PM</v>
      </c>
      <c r="AI41" s="114" t="str">
        <f t="shared" ref="AI41:AI48" si="25">"10 PM"</f>
        <v>10 PM</v>
      </c>
      <c r="AJ41" s="114"/>
      <c r="AK41" s="115"/>
      <c r="AL41" s="113">
        <v>13.0</v>
      </c>
      <c r="AM41" s="114" t="str">
        <f t="shared" si="5"/>
        <v>2 PM</v>
      </c>
      <c r="AN41" s="114" t="str">
        <f t="shared" si="11"/>
        <v>3 PM</v>
      </c>
      <c r="AO41" s="114" t="str">
        <f t="shared" si="18"/>
        <v>5 PM</v>
      </c>
      <c r="AP41" s="114" t="str">
        <f t="shared" ref="AP41:AP48" si="26">"6 PM"</f>
        <v>6 PM</v>
      </c>
      <c r="AQ41" s="114"/>
      <c r="AR41" s="114"/>
      <c r="AS41" s="114"/>
      <c r="AT41" s="114"/>
      <c r="AU41" s="116"/>
      <c r="AV41" s="117"/>
      <c r="AW41" s="117"/>
      <c r="AX41" s="117"/>
      <c r="AY41" s="117"/>
      <c r="AZ41" s="110">
        <v>13.0</v>
      </c>
      <c r="BA4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malediction'!$F$6,R63,IF(OFFSET('Races et classe et malediction'!$H$2,MATCH('Fiche perso'!$I$3,'Races et classe et malediction'!$H$3:$H$604,0),8)='Races et classe et malediction'!$F$7,AC63,IF(OFFSET('Races et classe et malediction'!$H$2,MATCH('Fiche perso'!$I$3,'Races et classe et malediction'!$H$3:$H$604,0),8)='Races et classe et malediction'!$F$8,R85))))</f>
        <v>#N/A</v>
      </c>
      <c r="BB4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malediction'!$F$6,S63,IF(OFFSET('Races et classe et malediction'!$H$2,MATCH('Fiche perso'!$I$3,'Races et classe et malediction'!$H$3:$H$604,0),8)='Races et classe et malediction'!$F$7,AD63,IF(OFFSET('Races et classe et malediction'!$H$2,MATCH('Fiche perso'!$I$3,'Races et classe et malediction'!$H$3:$H$604,0),8)='Races et classe et malediction'!$F$8,S85))))</f>
        <v>#N/A</v>
      </c>
      <c r="BC4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malediction'!$F$6,T63,IF(OFFSET('Races et classe et malediction'!$H$2,MATCH('Fiche perso'!$I$3,'Races et classe et malediction'!$H$3:$H$604,0),8)='Races et classe et malediction'!$F$7,AE63,IF(OFFSET('Races et classe et malediction'!$H$2,MATCH('Fiche perso'!$I$3,'Races et classe et malediction'!$H$3:$H$604,0),8)='Races et classe et malediction'!$F$8,T85))))</f>
        <v>#N/A</v>
      </c>
      <c r="BD4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malediction'!$F$6,U63,IF(OFFSET('Races et classe et malediction'!$H$2,MATCH('Fiche perso'!$I$3,'Races et classe et malediction'!$H$3:$H$604,0),8)='Races et classe et malediction'!$F$7,AF63,IF(OFFSET('Races et classe et malediction'!$H$2,MATCH('Fiche perso'!$I$3,'Races et classe et malediction'!$H$3:$H$604,0),8)='Races et classe et malediction'!$F$8,U85))))</f>
        <v>#N/A</v>
      </c>
      <c r="BE4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malediction'!$F$6,V63,IF(OFFSET('Races et classe et malediction'!$H$2,MATCH('Fiche perso'!$I$3,'Races et classe et malediction'!$H$3:$H$604,0),8)='Races et classe et malediction'!$F$7,AG63,IF(OFFSET('Races et classe et malediction'!$H$2,MATCH('Fiche perso'!$I$3,'Races et classe et malediction'!$H$3:$H$604,0),8)='Races et classe et malediction'!$F$8,V85))))</f>
        <v>#N/A</v>
      </c>
      <c r="BF4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malediction'!$F$6,W63,IF(OFFSET('Races et classe et malediction'!$H$2,MATCH('Fiche perso'!$I$3,'Races et classe et malediction'!$H$3:$H$604,0),8)='Races et classe et malediction'!$F$7,AH63,IF(OFFSET('Races et classe et malediction'!$H$2,MATCH('Fiche perso'!$I$3,'Races et classe et malediction'!$H$3:$H$604,0),8)='Races et classe et malediction'!$F$8,W85))))</f>
        <v>#N/A</v>
      </c>
      <c r="BG4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malediction'!$F$6,X63,IF(OFFSET('Races et classe et malediction'!$H$2,MATCH('Fiche perso'!$I$3,'Races et classe et malediction'!$H$3:$H$604,0),8)='Races et classe et malediction'!$F$7,AI63,IF(OFFSET('Races et classe et malediction'!$H$2,MATCH('Fiche perso'!$I$3,'Races et classe et malediction'!$H$3:$H$604,0),8)='Races et classe et malediction'!$F$8,X85))))</f>
        <v>#N/A</v>
      </c>
      <c r="BH4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malediction'!$F$6,Y63,IF(OFFSET('Races et classe et malediction'!$H$2,MATCH('Fiche perso'!$I$3,'Races et classe et malediction'!$H$3:$H$604,0),8)='Races et classe et malediction'!$F$7,AJ63,IF(OFFSET('Races et classe et malediction'!$H$2,MATCH('Fiche perso'!$I$3,'Races et classe et malediction'!$H$3:$H$604,0),8)='Races et classe et malediction'!$F$8,Y85))))</f>
        <v>#N/A</v>
      </c>
      <c r="BI41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malediction'!$F$6,Z63,IF(OFFSET('Races et classe et malediction'!$H$2,MATCH('Fiche perso'!$I$3,'Races et classe et malediction'!$H$3:$H$604,0),8)='Races et classe et malediction'!$F$7,AK63,IF(OFFSET('Races et classe et malediction'!$H$2,MATCH('Fiche perso'!$I$3,'Races et classe et malediction'!$H$3:$H$604,0),8)='Races et classe et malediction'!$F$8,Z85))))</f>
        <v>#N/A</v>
      </c>
      <c r="BJ41" s="110">
        <v>13.0</v>
      </c>
      <c r="BK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malediction'!$F$6,R41,IF(OFFSET('Races et classe et malediction'!$H$2,MATCH('Fiche perso'!$I$3,'Races et classe et malediction'!$H$3:$H$604,0),8)='Races et classe et malediction'!$F$7,AM63,IF(OFFSET('Races et classe et malediction'!$H$2,MATCH('Fiche perso'!$I$3,'Races et classe et malediction'!$H$3:$H$604,0),8)='Races et classe et malediction'!$F$8,AC85))))</f>
        <v>#N/A</v>
      </c>
      <c r="BL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malediction'!$F$6,S41,IF(OFFSET('Races et classe et malediction'!$H$2,MATCH('Fiche perso'!$I$3,'Races et classe et malediction'!$H$3:$H$604,0),8)='Races et classe et malediction'!$F$7,AN63,IF(OFFSET('Races et classe et malediction'!$H$2,MATCH('Fiche perso'!$I$3,'Races et classe et malediction'!$H$3:$H$604,0),8)='Races et classe et malediction'!$F$8,AD85))))</f>
        <v>#N/A</v>
      </c>
      <c r="BM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malediction'!$F$6,T41,IF(OFFSET('Races et classe et malediction'!$H$2,MATCH('Fiche perso'!$I$3,'Races et classe et malediction'!$H$3:$H$604,0),8)='Races et classe et malediction'!$F$7,AO63,IF(OFFSET('Races et classe et malediction'!$H$2,MATCH('Fiche perso'!$I$3,'Races et classe et malediction'!$H$3:$H$604,0),8)='Races et classe et malediction'!$F$8,AE85))))</f>
        <v>#N/A</v>
      </c>
      <c r="BN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malediction'!$F$6,U41,IF(OFFSET('Races et classe et malediction'!$H$2,MATCH('Fiche perso'!$I$3,'Races et classe et malediction'!$H$3:$H$604,0),8)='Races et classe et malediction'!$F$7,AP63,IF(OFFSET('Races et classe et malediction'!$H$2,MATCH('Fiche perso'!$I$3,'Races et classe et malediction'!$H$3:$H$604,0),8)='Races et classe et malediction'!$F$8,AF85))))</f>
        <v>#N/A</v>
      </c>
      <c r="BO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malediction'!$F$6,V41,IF(OFFSET('Races et classe et malediction'!$H$2,MATCH('Fiche perso'!$I$3,'Races et classe et malediction'!$H$3:$H$604,0),8)='Races et classe et malediction'!$F$7,AQ63,IF(OFFSET('Races et classe et malediction'!$H$2,MATCH('Fiche perso'!$I$3,'Races et classe et malediction'!$H$3:$H$604,0),8)='Races et classe et malediction'!$F$8,AG85))))</f>
        <v>#N/A</v>
      </c>
      <c r="BP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malediction'!$F$6,W41,IF(OFFSET('Races et classe et malediction'!$H$2,MATCH('Fiche perso'!$I$3,'Races et classe et malediction'!$H$3:$H$604,0),8)='Races et classe et malediction'!$F$7,AR63,IF(OFFSET('Races et classe et malediction'!$H$2,MATCH('Fiche perso'!$I$3,'Races et classe et malediction'!$H$3:$H$604,0),8)='Races et classe et malediction'!$F$8,AH85))))</f>
        <v>#N/A</v>
      </c>
      <c r="BQ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malediction'!$F$6,X41,IF(OFFSET('Races et classe et malediction'!$H$2,MATCH('Fiche perso'!$I$3,'Races et classe et malediction'!$H$3:$H$604,0),8)='Races et classe et malediction'!$F$7,AS63,IF(OFFSET('Races et classe et malediction'!$H$2,MATCH('Fiche perso'!$I$3,'Races et classe et malediction'!$H$3:$H$604,0),8)='Races et classe et malediction'!$F$8,AI85))))</f>
        <v>#N/A</v>
      </c>
      <c r="BR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malediction'!$F$6,Y41,IF(OFFSET('Races et classe et malediction'!$H$2,MATCH('Fiche perso'!$I$3,'Races et classe et malediction'!$H$3:$H$604,0),8)='Races et classe et malediction'!$F$7,AT63,IF(OFFSET('Races et classe et malediction'!$H$2,MATCH('Fiche perso'!$I$3,'Races et classe et malediction'!$H$3:$H$604,0),8)='Races et classe et malediction'!$F$8,AJ85))))</f>
        <v>#N/A</v>
      </c>
      <c r="BS41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malediction'!$F$6,Z41,IF(OFFSET('Races et classe et malediction'!$H$2,MATCH('Fiche perso'!$I$3,'Races et classe et malediction'!$H$3:$H$604,0),8)='Races et classe et malediction'!$F$7,AU63,IF(OFFSET('Races et classe et malediction'!$H$2,MATCH('Fiche perso'!$I$3,'Races et classe et malediction'!$H$3:$H$604,0),8)='Races et classe et malediction'!$F$8,AK85))))</f>
        <v>#N/A</v>
      </c>
    </row>
    <row r="42" ht="12.75" customHeight="1">
      <c r="A42" s="95"/>
      <c r="B42" s="92"/>
      <c r="C42" s="86"/>
      <c r="E42" s="86"/>
      <c r="G42" s="92"/>
      <c r="M42" s="89">
        <v>1229000.0</v>
      </c>
      <c r="N42" s="90">
        <f t="shared" si="23"/>
        <v>42</v>
      </c>
      <c r="O42" s="98">
        <v>12.0</v>
      </c>
      <c r="Q42" s="110">
        <v>14.0</v>
      </c>
      <c r="R42" s="111">
        <v>4.0</v>
      </c>
      <c r="S42" s="111">
        <v>3.0</v>
      </c>
      <c r="T42" s="111">
        <v>3.0</v>
      </c>
      <c r="U42" s="111">
        <v>3.0</v>
      </c>
      <c r="V42" s="111">
        <v>2.0</v>
      </c>
      <c r="W42" s="111">
        <v>1.0</v>
      </c>
      <c r="X42" s="111">
        <v>1.0</v>
      </c>
      <c r="Y42" s="111" t="str">
        <f t="shared" ref="Y42:Z42" si="24">""</f>
        <v/>
      </c>
      <c r="Z42" s="112" t="str">
        <f t="shared" si="24"/>
        <v/>
      </c>
      <c r="AA42" s="86"/>
      <c r="AB42" s="113">
        <v>14.0</v>
      </c>
      <c r="AC42" s="114" t="str">
        <f t="shared" si="3"/>
        <v>2 PM</v>
      </c>
      <c r="AD42" s="114" t="str">
        <f t="shared" si="7"/>
        <v>3 PM</v>
      </c>
      <c r="AE42" s="114" t="str">
        <f t="shared" si="10"/>
        <v>5 PM</v>
      </c>
      <c r="AF42" s="114" t="str">
        <f t="shared" si="14"/>
        <v>6 PM</v>
      </c>
      <c r="AG42" s="114" t="str">
        <f t="shared" si="17"/>
        <v>7 PM</v>
      </c>
      <c r="AH42" s="114" t="str">
        <f t="shared" si="21"/>
        <v>9 PM</v>
      </c>
      <c r="AI42" s="114" t="str">
        <f t="shared" si="25"/>
        <v>10 PM</v>
      </c>
      <c r="AJ42" s="114"/>
      <c r="AK42" s="115"/>
      <c r="AL42" s="113">
        <v>14.0</v>
      </c>
      <c r="AM42" s="114" t="str">
        <f t="shared" si="5"/>
        <v>2 PM</v>
      </c>
      <c r="AN42" s="114" t="str">
        <f t="shared" si="11"/>
        <v>3 PM</v>
      </c>
      <c r="AO42" s="114" t="str">
        <f t="shared" si="18"/>
        <v>5 PM</v>
      </c>
      <c r="AP42" s="114" t="str">
        <f t="shared" si="26"/>
        <v>6 PM</v>
      </c>
      <c r="AQ42" s="114"/>
      <c r="AR42" s="114"/>
      <c r="AS42" s="114"/>
      <c r="AT42" s="114"/>
      <c r="AU42" s="116"/>
      <c r="AV42" s="117"/>
      <c r="AW42" s="117"/>
      <c r="AX42" s="117"/>
      <c r="AY42" s="117"/>
      <c r="AZ42" s="110">
        <v>14.0</v>
      </c>
      <c r="BA4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malediction'!$F$6,R64,IF(OFFSET('Races et classe et malediction'!$H$2,MATCH('Fiche perso'!$I$3,'Races et classe et malediction'!$H$3:$H$604,0),8)='Races et classe et malediction'!$F$7,AC64,IF(OFFSET('Races et classe et malediction'!$H$2,MATCH('Fiche perso'!$I$3,'Races et classe et malediction'!$H$3:$H$604,0),8)='Races et classe et malediction'!$F$8,R86))))</f>
        <v>#N/A</v>
      </c>
      <c r="BB4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malediction'!$F$6,S64,IF(OFFSET('Races et classe et malediction'!$H$2,MATCH('Fiche perso'!$I$3,'Races et classe et malediction'!$H$3:$H$604,0),8)='Races et classe et malediction'!$F$7,AD64,IF(OFFSET('Races et classe et malediction'!$H$2,MATCH('Fiche perso'!$I$3,'Races et classe et malediction'!$H$3:$H$604,0),8)='Races et classe et malediction'!$F$8,S86))))</f>
        <v>#N/A</v>
      </c>
      <c r="BC4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malediction'!$F$6,T64,IF(OFFSET('Races et classe et malediction'!$H$2,MATCH('Fiche perso'!$I$3,'Races et classe et malediction'!$H$3:$H$604,0),8)='Races et classe et malediction'!$F$7,AE64,IF(OFFSET('Races et classe et malediction'!$H$2,MATCH('Fiche perso'!$I$3,'Races et classe et malediction'!$H$3:$H$604,0),8)='Races et classe et malediction'!$F$8,T86))))</f>
        <v>#N/A</v>
      </c>
      <c r="BD4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malediction'!$F$6,U64,IF(OFFSET('Races et classe et malediction'!$H$2,MATCH('Fiche perso'!$I$3,'Races et classe et malediction'!$H$3:$H$604,0),8)='Races et classe et malediction'!$F$7,AF64,IF(OFFSET('Races et classe et malediction'!$H$2,MATCH('Fiche perso'!$I$3,'Races et classe et malediction'!$H$3:$H$604,0),8)='Races et classe et malediction'!$F$8,U86))))</f>
        <v>#N/A</v>
      </c>
      <c r="BE4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malediction'!$F$6,V64,IF(OFFSET('Races et classe et malediction'!$H$2,MATCH('Fiche perso'!$I$3,'Races et classe et malediction'!$H$3:$H$604,0),8)='Races et classe et malediction'!$F$7,AG64,IF(OFFSET('Races et classe et malediction'!$H$2,MATCH('Fiche perso'!$I$3,'Races et classe et malediction'!$H$3:$H$604,0),8)='Races et classe et malediction'!$F$8,V86))))</f>
        <v>#N/A</v>
      </c>
      <c r="BF4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malediction'!$F$6,W64,IF(OFFSET('Races et classe et malediction'!$H$2,MATCH('Fiche perso'!$I$3,'Races et classe et malediction'!$H$3:$H$604,0),8)='Races et classe et malediction'!$F$7,AH64,IF(OFFSET('Races et classe et malediction'!$H$2,MATCH('Fiche perso'!$I$3,'Races et classe et malediction'!$H$3:$H$604,0),8)='Races et classe et malediction'!$F$8,W86))))</f>
        <v>#N/A</v>
      </c>
      <c r="BG4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malediction'!$F$6,X64,IF(OFFSET('Races et classe et malediction'!$H$2,MATCH('Fiche perso'!$I$3,'Races et classe et malediction'!$H$3:$H$604,0),8)='Races et classe et malediction'!$F$7,AI64,IF(OFFSET('Races et classe et malediction'!$H$2,MATCH('Fiche perso'!$I$3,'Races et classe et malediction'!$H$3:$H$604,0),8)='Races et classe et malediction'!$F$8,X86))))</f>
        <v>#N/A</v>
      </c>
      <c r="BH4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malediction'!$F$6,Y64,IF(OFFSET('Races et classe et malediction'!$H$2,MATCH('Fiche perso'!$I$3,'Races et classe et malediction'!$H$3:$H$604,0),8)='Races et classe et malediction'!$F$7,AJ64,IF(OFFSET('Races et classe et malediction'!$H$2,MATCH('Fiche perso'!$I$3,'Races et classe et malediction'!$H$3:$H$604,0),8)='Races et classe et malediction'!$F$8,Y86))))</f>
        <v>#N/A</v>
      </c>
      <c r="BI42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malediction'!$F$6,Z64,IF(OFFSET('Races et classe et malediction'!$H$2,MATCH('Fiche perso'!$I$3,'Races et classe et malediction'!$H$3:$H$604,0),8)='Races et classe et malediction'!$F$7,AK64,IF(OFFSET('Races et classe et malediction'!$H$2,MATCH('Fiche perso'!$I$3,'Races et classe et malediction'!$H$3:$H$604,0),8)='Races et classe et malediction'!$F$8,Z86))))</f>
        <v>#N/A</v>
      </c>
      <c r="BJ42" s="110">
        <v>14.0</v>
      </c>
      <c r="BK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malediction'!$F$6,R42,IF(OFFSET('Races et classe et malediction'!$H$2,MATCH('Fiche perso'!$I$3,'Races et classe et malediction'!$H$3:$H$604,0),8)='Races et classe et malediction'!$F$7,AM64,IF(OFFSET('Races et classe et malediction'!$H$2,MATCH('Fiche perso'!$I$3,'Races et classe et malediction'!$H$3:$H$604,0),8)='Races et classe et malediction'!$F$8,AC86))))</f>
        <v>#N/A</v>
      </c>
      <c r="BL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malediction'!$F$6,S42,IF(OFFSET('Races et classe et malediction'!$H$2,MATCH('Fiche perso'!$I$3,'Races et classe et malediction'!$H$3:$H$604,0),8)='Races et classe et malediction'!$F$7,AN64,IF(OFFSET('Races et classe et malediction'!$H$2,MATCH('Fiche perso'!$I$3,'Races et classe et malediction'!$H$3:$H$604,0),8)='Races et classe et malediction'!$F$8,AD86))))</f>
        <v>#N/A</v>
      </c>
      <c r="BM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malediction'!$F$6,T42,IF(OFFSET('Races et classe et malediction'!$H$2,MATCH('Fiche perso'!$I$3,'Races et classe et malediction'!$H$3:$H$604,0),8)='Races et classe et malediction'!$F$7,AO64,IF(OFFSET('Races et classe et malediction'!$H$2,MATCH('Fiche perso'!$I$3,'Races et classe et malediction'!$H$3:$H$604,0),8)='Races et classe et malediction'!$F$8,AE86))))</f>
        <v>#N/A</v>
      </c>
      <c r="BN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malediction'!$F$6,U42,IF(OFFSET('Races et classe et malediction'!$H$2,MATCH('Fiche perso'!$I$3,'Races et classe et malediction'!$H$3:$H$604,0),8)='Races et classe et malediction'!$F$7,AP64,IF(OFFSET('Races et classe et malediction'!$H$2,MATCH('Fiche perso'!$I$3,'Races et classe et malediction'!$H$3:$H$604,0),8)='Races et classe et malediction'!$F$8,AF86))))</f>
        <v>#N/A</v>
      </c>
      <c r="BO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malediction'!$F$6,V42,IF(OFFSET('Races et classe et malediction'!$H$2,MATCH('Fiche perso'!$I$3,'Races et classe et malediction'!$H$3:$H$604,0),8)='Races et classe et malediction'!$F$7,AQ64,IF(OFFSET('Races et classe et malediction'!$H$2,MATCH('Fiche perso'!$I$3,'Races et classe et malediction'!$H$3:$H$604,0),8)='Races et classe et malediction'!$F$8,AG86))))</f>
        <v>#N/A</v>
      </c>
      <c r="BP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malediction'!$F$6,W42,IF(OFFSET('Races et classe et malediction'!$H$2,MATCH('Fiche perso'!$I$3,'Races et classe et malediction'!$H$3:$H$604,0),8)='Races et classe et malediction'!$F$7,AR64,IF(OFFSET('Races et classe et malediction'!$H$2,MATCH('Fiche perso'!$I$3,'Races et classe et malediction'!$H$3:$H$604,0),8)='Races et classe et malediction'!$F$8,AH86))))</f>
        <v>#N/A</v>
      </c>
      <c r="BQ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malediction'!$F$6,X42,IF(OFFSET('Races et classe et malediction'!$H$2,MATCH('Fiche perso'!$I$3,'Races et classe et malediction'!$H$3:$H$604,0),8)='Races et classe et malediction'!$F$7,AS64,IF(OFFSET('Races et classe et malediction'!$H$2,MATCH('Fiche perso'!$I$3,'Races et classe et malediction'!$H$3:$H$604,0),8)='Races et classe et malediction'!$F$8,AI86))))</f>
        <v>#N/A</v>
      </c>
      <c r="BR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malediction'!$F$6,Y42,IF(OFFSET('Races et classe et malediction'!$H$2,MATCH('Fiche perso'!$I$3,'Races et classe et malediction'!$H$3:$H$604,0),8)='Races et classe et malediction'!$F$7,AT64,IF(OFFSET('Races et classe et malediction'!$H$2,MATCH('Fiche perso'!$I$3,'Races et classe et malediction'!$H$3:$H$604,0),8)='Races et classe et malediction'!$F$8,AJ86))))</f>
        <v>#N/A</v>
      </c>
      <c r="BS42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malediction'!$F$6,Z42,IF(OFFSET('Races et classe et malediction'!$H$2,MATCH('Fiche perso'!$I$3,'Races et classe et malediction'!$H$3:$H$604,0),8)='Races et classe et malediction'!$F$7,AU64,IF(OFFSET('Races et classe et malediction'!$H$2,MATCH('Fiche perso'!$I$3,'Races et classe et malediction'!$H$3:$H$604,0),8)='Races et classe et malediction'!$F$8,AK86))))</f>
        <v>#N/A</v>
      </c>
    </row>
    <row r="43" ht="12.75" customHeight="1">
      <c r="A43" s="95"/>
      <c r="B43" s="92"/>
      <c r="C43" s="86"/>
      <c r="E43" s="86"/>
      <c r="G43" s="92"/>
      <c r="M43" s="89">
        <v>1269000.0</v>
      </c>
      <c r="N43" s="90">
        <f t="shared" si="23"/>
        <v>43</v>
      </c>
      <c r="O43" s="98">
        <v>12.0</v>
      </c>
      <c r="Q43" s="110">
        <v>15.0</v>
      </c>
      <c r="R43" s="111">
        <v>4.0</v>
      </c>
      <c r="S43" s="111">
        <v>3.0</v>
      </c>
      <c r="T43" s="111">
        <v>3.0</v>
      </c>
      <c r="U43" s="111">
        <v>3.0</v>
      </c>
      <c r="V43" s="111">
        <v>2.0</v>
      </c>
      <c r="W43" s="111">
        <v>1.0</v>
      </c>
      <c r="X43" s="111">
        <v>1.0</v>
      </c>
      <c r="Y43" s="111">
        <v>1.0</v>
      </c>
      <c r="Z43" s="112" t="str">
        <f t="shared" ref="Z43:Z44" si="27">""</f>
        <v/>
      </c>
      <c r="AA43" s="86"/>
      <c r="AB43" s="113">
        <v>15.0</v>
      </c>
      <c r="AC43" s="114" t="str">
        <f t="shared" si="3"/>
        <v>2 PM</v>
      </c>
      <c r="AD43" s="114" t="str">
        <f t="shared" si="7"/>
        <v>3 PM</v>
      </c>
      <c r="AE43" s="114" t="str">
        <f t="shared" si="10"/>
        <v>5 PM</v>
      </c>
      <c r="AF43" s="114" t="str">
        <f t="shared" si="14"/>
        <v>6 PM</v>
      </c>
      <c r="AG43" s="114" t="str">
        <f t="shared" si="17"/>
        <v>7 PM</v>
      </c>
      <c r="AH43" s="114" t="str">
        <f t="shared" si="21"/>
        <v>9 PM</v>
      </c>
      <c r="AI43" s="114" t="str">
        <f t="shared" si="25"/>
        <v>10 PM</v>
      </c>
      <c r="AJ43" s="114" t="str">
        <f t="shared" ref="AJ43:AJ48" si="28">"11 PM"</f>
        <v>11 PM</v>
      </c>
      <c r="AK43" s="115"/>
      <c r="AL43" s="113">
        <v>15.0</v>
      </c>
      <c r="AM43" s="114" t="str">
        <f t="shared" si="5"/>
        <v>2 PM</v>
      </c>
      <c r="AN43" s="114" t="str">
        <f t="shared" si="11"/>
        <v>3 PM</v>
      </c>
      <c r="AO43" s="114" t="str">
        <f t="shared" si="18"/>
        <v>5 PM</v>
      </c>
      <c r="AP43" s="114" t="str">
        <f t="shared" si="26"/>
        <v>6 PM</v>
      </c>
      <c r="AQ43" s="114"/>
      <c r="AR43" s="114"/>
      <c r="AS43" s="114"/>
      <c r="AT43" s="114"/>
      <c r="AU43" s="116"/>
      <c r="AV43" s="117"/>
      <c r="AW43" s="117"/>
      <c r="AX43" s="117"/>
      <c r="AY43" s="117"/>
      <c r="AZ43" s="110">
        <v>15.0</v>
      </c>
      <c r="BA4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malediction'!$F$6,R65,IF(OFFSET('Races et classe et malediction'!$H$2,MATCH('Fiche perso'!$I$3,'Races et classe et malediction'!$H$3:$H$604,0),8)='Races et classe et malediction'!$F$7,AC65,IF(OFFSET('Races et classe et malediction'!$H$2,MATCH('Fiche perso'!$I$3,'Races et classe et malediction'!$H$3:$H$604,0),8)='Races et classe et malediction'!$F$8,R87))))</f>
        <v>#N/A</v>
      </c>
      <c r="BB4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malediction'!$F$6,S65,IF(OFFSET('Races et classe et malediction'!$H$2,MATCH('Fiche perso'!$I$3,'Races et classe et malediction'!$H$3:$H$604,0),8)='Races et classe et malediction'!$F$7,AD65,IF(OFFSET('Races et classe et malediction'!$H$2,MATCH('Fiche perso'!$I$3,'Races et classe et malediction'!$H$3:$H$604,0),8)='Races et classe et malediction'!$F$8,S87))))</f>
        <v>#N/A</v>
      </c>
      <c r="BC4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malediction'!$F$6,T65,IF(OFFSET('Races et classe et malediction'!$H$2,MATCH('Fiche perso'!$I$3,'Races et classe et malediction'!$H$3:$H$604,0),8)='Races et classe et malediction'!$F$7,AE65,IF(OFFSET('Races et classe et malediction'!$H$2,MATCH('Fiche perso'!$I$3,'Races et classe et malediction'!$H$3:$H$604,0),8)='Races et classe et malediction'!$F$8,T87))))</f>
        <v>#N/A</v>
      </c>
      <c r="BD4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malediction'!$F$6,U65,IF(OFFSET('Races et classe et malediction'!$H$2,MATCH('Fiche perso'!$I$3,'Races et classe et malediction'!$H$3:$H$604,0),8)='Races et classe et malediction'!$F$7,AF65,IF(OFFSET('Races et classe et malediction'!$H$2,MATCH('Fiche perso'!$I$3,'Races et classe et malediction'!$H$3:$H$604,0),8)='Races et classe et malediction'!$F$8,U87))))</f>
        <v>#N/A</v>
      </c>
      <c r="BE4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malediction'!$F$6,V65,IF(OFFSET('Races et classe et malediction'!$H$2,MATCH('Fiche perso'!$I$3,'Races et classe et malediction'!$H$3:$H$604,0),8)='Races et classe et malediction'!$F$7,AG65,IF(OFFSET('Races et classe et malediction'!$H$2,MATCH('Fiche perso'!$I$3,'Races et classe et malediction'!$H$3:$H$604,0),8)='Races et classe et malediction'!$F$8,V87))))</f>
        <v>#N/A</v>
      </c>
      <c r="BF4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malediction'!$F$6,W65,IF(OFFSET('Races et classe et malediction'!$H$2,MATCH('Fiche perso'!$I$3,'Races et classe et malediction'!$H$3:$H$604,0),8)='Races et classe et malediction'!$F$7,AH65,IF(OFFSET('Races et classe et malediction'!$H$2,MATCH('Fiche perso'!$I$3,'Races et classe et malediction'!$H$3:$H$604,0),8)='Races et classe et malediction'!$F$8,W87))))</f>
        <v>#N/A</v>
      </c>
      <c r="BG4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malediction'!$F$6,X65,IF(OFFSET('Races et classe et malediction'!$H$2,MATCH('Fiche perso'!$I$3,'Races et classe et malediction'!$H$3:$H$604,0),8)='Races et classe et malediction'!$F$7,AI65,IF(OFFSET('Races et classe et malediction'!$H$2,MATCH('Fiche perso'!$I$3,'Races et classe et malediction'!$H$3:$H$604,0),8)='Races et classe et malediction'!$F$8,X87))))</f>
        <v>#N/A</v>
      </c>
      <c r="BH4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malediction'!$F$6,Y65,IF(OFFSET('Races et classe et malediction'!$H$2,MATCH('Fiche perso'!$I$3,'Races et classe et malediction'!$H$3:$H$604,0),8)='Races et classe et malediction'!$F$7,AJ65,IF(OFFSET('Races et classe et malediction'!$H$2,MATCH('Fiche perso'!$I$3,'Races et classe et malediction'!$H$3:$H$604,0),8)='Races et classe et malediction'!$F$8,Y87))))</f>
        <v>#N/A</v>
      </c>
      <c r="BI43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malediction'!$F$6,Z65,IF(OFFSET('Races et classe et malediction'!$H$2,MATCH('Fiche perso'!$I$3,'Races et classe et malediction'!$H$3:$H$604,0),8)='Races et classe et malediction'!$F$7,AK65,IF(OFFSET('Races et classe et malediction'!$H$2,MATCH('Fiche perso'!$I$3,'Races et classe et malediction'!$H$3:$H$604,0),8)='Races et classe et malediction'!$F$8,Z87))))</f>
        <v>#N/A</v>
      </c>
      <c r="BJ43" s="110">
        <v>15.0</v>
      </c>
      <c r="BK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malediction'!$F$6,R43,IF(OFFSET('Races et classe et malediction'!$H$2,MATCH('Fiche perso'!$I$3,'Races et classe et malediction'!$H$3:$H$604,0),8)='Races et classe et malediction'!$F$7,AM65,IF(OFFSET('Races et classe et malediction'!$H$2,MATCH('Fiche perso'!$I$3,'Races et classe et malediction'!$H$3:$H$604,0),8)='Races et classe et malediction'!$F$8,AC87))))</f>
        <v>#N/A</v>
      </c>
      <c r="BL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malediction'!$F$6,S43,IF(OFFSET('Races et classe et malediction'!$H$2,MATCH('Fiche perso'!$I$3,'Races et classe et malediction'!$H$3:$H$604,0),8)='Races et classe et malediction'!$F$7,AN65,IF(OFFSET('Races et classe et malediction'!$H$2,MATCH('Fiche perso'!$I$3,'Races et classe et malediction'!$H$3:$H$604,0),8)='Races et classe et malediction'!$F$8,AD87))))</f>
        <v>#N/A</v>
      </c>
      <c r="BM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malediction'!$F$6,T43,IF(OFFSET('Races et classe et malediction'!$H$2,MATCH('Fiche perso'!$I$3,'Races et classe et malediction'!$H$3:$H$604,0),8)='Races et classe et malediction'!$F$7,AO65,IF(OFFSET('Races et classe et malediction'!$H$2,MATCH('Fiche perso'!$I$3,'Races et classe et malediction'!$H$3:$H$604,0),8)='Races et classe et malediction'!$F$8,AE87))))</f>
        <v>#N/A</v>
      </c>
      <c r="BN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malediction'!$F$6,U43,IF(OFFSET('Races et classe et malediction'!$H$2,MATCH('Fiche perso'!$I$3,'Races et classe et malediction'!$H$3:$H$604,0),8)='Races et classe et malediction'!$F$7,AP65,IF(OFFSET('Races et classe et malediction'!$H$2,MATCH('Fiche perso'!$I$3,'Races et classe et malediction'!$H$3:$H$604,0),8)='Races et classe et malediction'!$F$8,AF87))))</f>
        <v>#N/A</v>
      </c>
      <c r="BO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malediction'!$F$6,V43,IF(OFFSET('Races et classe et malediction'!$H$2,MATCH('Fiche perso'!$I$3,'Races et classe et malediction'!$H$3:$H$604,0),8)='Races et classe et malediction'!$F$7,AQ65,IF(OFFSET('Races et classe et malediction'!$H$2,MATCH('Fiche perso'!$I$3,'Races et classe et malediction'!$H$3:$H$604,0),8)='Races et classe et malediction'!$F$8,AG87))))</f>
        <v>#N/A</v>
      </c>
      <c r="BP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malediction'!$F$6,W43,IF(OFFSET('Races et classe et malediction'!$H$2,MATCH('Fiche perso'!$I$3,'Races et classe et malediction'!$H$3:$H$604,0),8)='Races et classe et malediction'!$F$7,AR65,IF(OFFSET('Races et classe et malediction'!$H$2,MATCH('Fiche perso'!$I$3,'Races et classe et malediction'!$H$3:$H$604,0),8)='Races et classe et malediction'!$F$8,AH87))))</f>
        <v>#N/A</v>
      </c>
      <c r="BQ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malediction'!$F$6,X43,IF(OFFSET('Races et classe et malediction'!$H$2,MATCH('Fiche perso'!$I$3,'Races et classe et malediction'!$H$3:$H$604,0),8)='Races et classe et malediction'!$F$7,AS65,IF(OFFSET('Races et classe et malediction'!$H$2,MATCH('Fiche perso'!$I$3,'Races et classe et malediction'!$H$3:$H$604,0),8)='Races et classe et malediction'!$F$8,AI87))))</f>
        <v>#N/A</v>
      </c>
      <c r="BR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malediction'!$F$6,Y43,IF(OFFSET('Races et classe et malediction'!$H$2,MATCH('Fiche perso'!$I$3,'Races et classe et malediction'!$H$3:$H$604,0),8)='Races et classe et malediction'!$F$7,AT65,IF(OFFSET('Races et classe et malediction'!$H$2,MATCH('Fiche perso'!$I$3,'Races et classe et malediction'!$H$3:$H$604,0),8)='Races et classe et malediction'!$F$8,AJ87))))</f>
        <v>#N/A</v>
      </c>
      <c r="BS43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malediction'!$F$6,Z43,IF(OFFSET('Races et classe et malediction'!$H$2,MATCH('Fiche perso'!$I$3,'Races et classe et malediction'!$H$3:$H$604,0),8)='Races et classe et malediction'!$F$7,AU65,IF(OFFSET('Races et classe et malediction'!$H$2,MATCH('Fiche perso'!$I$3,'Races et classe et malediction'!$H$3:$H$604,0),8)='Races et classe et malediction'!$F$8,AK87))))</f>
        <v>#N/A</v>
      </c>
    </row>
    <row r="44" ht="12.75" customHeight="1">
      <c r="A44" s="95"/>
      <c r="B44" s="119"/>
      <c r="C44" s="87"/>
      <c r="E44" s="87"/>
      <c r="G44" s="87"/>
      <c r="M44" s="89">
        <v>1309000.0</v>
      </c>
      <c r="N44" s="90">
        <f t="shared" si="23"/>
        <v>44</v>
      </c>
      <c r="O44" s="98">
        <v>12.0</v>
      </c>
      <c r="Q44" s="110">
        <v>16.0</v>
      </c>
      <c r="R44" s="111">
        <v>4.0</v>
      </c>
      <c r="S44" s="111">
        <v>3.0</v>
      </c>
      <c r="T44" s="111">
        <v>3.0</v>
      </c>
      <c r="U44" s="111">
        <v>3.0</v>
      </c>
      <c r="V44" s="111">
        <v>2.0</v>
      </c>
      <c r="W44" s="111">
        <v>1.0</v>
      </c>
      <c r="X44" s="111">
        <v>1.0</v>
      </c>
      <c r="Y44" s="111">
        <v>1.0</v>
      </c>
      <c r="Z44" s="112" t="str">
        <f t="shared" si="27"/>
        <v/>
      </c>
      <c r="AA44" s="86"/>
      <c r="AB44" s="113">
        <v>16.0</v>
      </c>
      <c r="AC44" s="114" t="str">
        <f t="shared" si="3"/>
        <v>2 PM</v>
      </c>
      <c r="AD44" s="114" t="str">
        <f t="shared" si="7"/>
        <v>3 PM</v>
      </c>
      <c r="AE44" s="114" t="str">
        <f t="shared" si="10"/>
        <v>5 PM</v>
      </c>
      <c r="AF44" s="114" t="str">
        <f t="shared" si="14"/>
        <v>6 PM</v>
      </c>
      <c r="AG44" s="114" t="str">
        <f t="shared" si="17"/>
        <v>7 PM</v>
      </c>
      <c r="AH44" s="114" t="str">
        <f t="shared" si="21"/>
        <v>9 PM</v>
      </c>
      <c r="AI44" s="114" t="str">
        <f t="shared" si="25"/>
        <v>10 PM</v>
      </c>
      <c r="AJ44" s="114" t="str">
        <f t="shared" si="28"/>
        <v>11 PM</v>
      </c>
      <c r="AK44" s="115"/>
      <c r="AL44" s="113">
        <v>16.0</v>
      </c>
      <c r="AM44" s="114" t="str">
        <f t="shared" si="5"/>
        <v>2 PM</v>
      </c>
      <c r="AN44" s="114" t="str">
        <f t="shared" si="11"/>
        <v>3 PM</v>
      </c>
      <c r="AO44" s="114" t="str">
        <f t="shared" si="18"/>
        <v>5 PM</v>
      </c>
      <c r="AP44" s="114" t="str">
        <f t="shared" si="26"/>
        <v>6 PM</v>
      </c>
      <c r="AQ44" s="114"/>
      <c r="AR44" s="114"/>
      <c r="AS44" s="114"/>
      <c r="AT44" s="114"/>
      <c r="AU44" s="116"/>
      <c r="AV44" s="117"/>
      <c r="AW44" s="117"/>
      <c r="AX44" s="117"/>
      <c r="AY44" s="117"/>
      <c r="AZ44" s="110">
        <v>16.0</v>
      </c>
      <c r="BA4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malediction'!$F$6,R66,IF(OFFSET('Races et classe et malediction'!$H$2,MATCH('Fiche perso'!$I$3,'Races et classe et malediction'!$H$3:$H$604,0),8)='Races et classe et malediction'!$F$7,AC66,IF(OFFSET('Races et classe et malediction'!$H$2,MATCH('Fiche perso'!$I$3,'Races et classe et malediction'!$H$3:$H$604,0),8)='Races et classe et malediction'!$F$8,R88))))</f>
        <v>#N/A</v>
      </c>
      <c r="BB4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malediction'!$F$6,S66,IF(OFFSET('Races et classe et malediction'!$H$2,MATCH('Fiche perso'!$I$3,'Races et classe et malediction'!$H$3:$H$604,0),8)='Races et classe et malediction'!$F$7,AD66,IF(OFFSET('Races et classe et malediction'!$H$2,MATCH('Fiche perso'!$I$3,'Races et classe et malediction'!$H$3:$H$604,0),8)='Races et classe et malediction'!$F$8,S88))))</f>
        <v>#N/A</v>
      </c>
      <c r="BC4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malediction'!$F$6,T66,IF(OFFSET('Races et classe et malediction'!$H$2,MATCH('Fiche perso'!$I$3,'Races et classe et malediction'!$H$3:$H$604,0),8)='Races et classe et malediction'!$F$7,AE66,IF(OFFSET('Races et classe et malediction'!$H$2,MATCH('Fiche perso'!$I$3,'Races et classe et malediction'!$H$3:$H$604,0),8)='Races et classe et malediction'!$F$8,T88))))</f>
        <v>#N/A</v>
      </c>
      <c r="BD4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malediction'!$F$6,U66,IF(OFFSET('Races et classe et malediction'!$H$2,MATCH('Fiche perso'!$I$3,'Races et classe et malediction'!$H$3:$H$604,0),8)='Races et classe et malediction'!$F$7,AF66,IF(OFFSET('Races et classe et malediction'!$H$2,MATCH('Fiche perso'!$I$3,'Races et classe et malediction'!$H$3:$H$604,0),8)='Races et classe et malediction'!$F$8,U88))))</f>
        <v>#N/A</v>
      </c>
      <c r="BE4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malediction'!$F$6,V66,IF(OFFSET('Races et classe et malediction'!$H$2,MATCH('Fiche perso'!$I$3,'Races et classe et malediction'!$H$3:$H$604,0),8)='Races et classe et malediction'!$F$7,AG66,IF(OFFSET('Races et classe et malediction'!$H$2,MATCH('Fiche perso'!$I$3,'Races et classe et malediction'!$H$3:$H$604,0),8)='Races et classe et malediction'!$F$8,V88))))</f>
        <v>#N/A</v>
      </c>
      <c r="BF4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malediction'!$F$6,W66,IF(OFFSET('Races et classe et malediction'!$H$2,MATCH('Fiche perso'!$I$3,'Races et classe et malediction'!$H$3:$H$604,0),8)='Races et classe et malediction'!$F$7,AH66,IF(OFFSET('Races et classe et malediction'!$H$2,MATCH('Fiche perso'!$I$3,'Races et classe et malediction'!$H$3:$H$604,0),8)='Races et classe et malediction'!$F$8,W88))))</f>
        <v>#N/A</v>
      </c>
      <c r="BG4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malediction'!$F$6,X66,IF(OFFSET('Races et classe et malediction'!$H$2,MATCH('Fiche perso'!$I$3,'Races et classe et malediction'!$H$3:$H$604,0),8)='Races et classe et malediction'!$F$7,AI66,IF(OFFSET('Races et classe et malediction'!$H$2,MATCH('Fiche perso'!$I$3,'Races et classe et malediction'!$H$3:$H$604,0),8)='Races et classe et malediction'!$F$8,X88))))</f>
        <v>#N/A</v>
      </c>
      <c r="BH4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malediction'!$F$6,Y66,IF(OFFSET('Races et classe et malediction'!$H$2,MATCH('Fiche perso'!$I$3,'Races et classe et malediction'!$H$3:$H$604,0),8)='Races et classe et malediction'!$F$7,AJ66,IF(OFFSET('Races et classe et malediction'!$H$2,MATCH('Fiche perso'!$I$3,'Races et classe et malediction'!$H$3:$H$604,0),8)='Races et classe et malediction'!$F$8,Y88))))</f>
        <v>#N/A</v>
      </c>
      <c r="BI44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malediction'!$F$6,Z66,IF(OFFSET('Races et classe et malediction'!$H$2,MATCH('Fiche perso'!$I$3,'Races et classe et malediction'!$H$3:$H$604,0),8)='Races et classe et malediction'!$F$7,AK66,IF(OFFSET('Races et classe et malediction'!$H$2,MATCH('Fiche perso'!$I$3,'Races et classe et malediction'!$H$3:$H$604,0),8)='Races et classe et malediction'!$F$8,Z88))))</f>
        <v>#N/A</v>
      </c>
      <c r="BJ44" s="110">
        <v>16.0</v>
      </c>
      <c r="BK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malediction'!$F$6,R44,IF(OFFSET('Races et classe et malediction'!$H$2,MATCH('Fiche perso'!$I$3,'Races et classe et malediction'!$H$3:$H$604,0),8)='Races et classe et malediction'!$F$7,AM66,IF(OFFSET('Races et classe et malediction'!$H$2,MATCH('Fiche perso'!$I$3,'Races et classe et malediction'!$H$3:$H$604,0),8)='Races et classe et malediction'!$F$8,AC88))))</f>
        <v>#N/A</v>
      </c>
      <c r="BL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malediction'!$F$6,S44,IF(OFFSET('Races et classe et malediction'!$H$2,MATCH('Fiche perso'!$I$3,'Races et classe et malediction'!$H$3:$H$604,0),8)='Races et classe et malediction'!$F$7,AN66,IF(OFFSET('Races et classe et malediction'!$H$2,MATCH('Fiche perso'!$I$3,'Races et classe et malediction'!$H$3:$H$604,0),8)='Races et classe et malediction'!$F$8,AD88))))</f>
        <v>#N/A</v>
      </c>
      <c r="BM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malediction'!$F$6,T44,IF(OFFSET('Races et classe et malediction'!$H$2,MATCH('Fiche perso'!$I$3,'Races et classe et malediction'!$H$3:$H$604,0),8)='Races et classe et malediction'!$F$7,AO66,IF(OFFSET('Races et classe et malediction'!$H$2,MATCH('Fiche perso'!$I$3,'Races et classe et malediction'!$H$3:$H$604,0),8)='Races et classe et malediction'!$F$8,AE88))))</f>
        <v>#N/A</v>
      </c>
      <c r="BN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malediction'!$F$6,U44,IF(OFFSET('Races et classe et malediction'!$H$2,MATCH('Fiche perso'!$I$3,'Races et classe et malediction'!$H$3:$H$604,0),8)='Races et classe et malediction'!$F$7,AP66,IF(OFFSET('Races et classe et malediction'!$H$2,MATCH('Fiche perso'!$I$3,'Races et classe et malediction'!$H$3:$H$604,0),8)='Races et classe et malediction'!$F$8,AF88))))</f>
        <v>#N/A</v>
      </c>
      <c r="BO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malediction'!$F$6,V44,IF(OFFSET('Races et classe et malediction'!$H$2,MATCH('Fiche perso'!$I$3,'Races et classe et malediction'!$H$3:$H$604,0),8)='Races et classe et malediction'!$F$7,AQ66,IF(OFFSET('Races et classe et malediction'!$H$2,MATCH('Fiche perso'!$I$3,'Races et classe et malediction'!$H$3:$H$604,0),8)='Races et classe et malediction'!$F$8,AG88))))</f>
        <v>#N/A</v>
      </c>
      <c r="BP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malediction'!$F$6,W44,IF(OFFSET('Races et classe et malediction'!$H$2,MATCH('Fiche perso'!$I$3,'Races et classe et malediction'!$H$3:$H$604,0),8)='Races et classe et malediction'!$F$7,AR66,IF(OFFSET('Races et classe et malediction'!$H$2,MATCH('Fiche perso'!$I$3,'Races et classe et malediction'!$H$3:$H$604,0),8)='Races et classe et malediction'!$F$8,AH88))))</f>
        <v>#N/A</v>
      </c>
      <c r="BQ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malediction'!$F$6,X44,IF(OFFSET('Races et classe et malediction'!$H$2,MATCH('Fiche perso'!$I$3,'Races et classe et malediction'!$H$3:$H$604,0),8)='Races et classe et malediction'!$F$7,AS66,IF(OFFSET('Races et classe et malediction'!$H$2,MATCH('Fiche perso'!$I$3,'Races et classe et malediction'!$H$3:$H$604,0),8)='Races et classe et malediction'!$F$8,AI88))))</f>
        <v>#N/A</v>
      </c>
      <c r="BR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malediction'!$F$6,Y44,IF(OFFSET('Races et classe et malediction'!$H$2,MATCH('Fiche perso'!$I$3,'Races et classe et malediction'!$H$3:$H$604,0),8)='Races et classe et malediction'!$F$7,AT66,IF(OFFSET('Races et classe et malediction'!$H$2,MATCH('Fiche perso'!$I$3,'Races et classe et malediction'!$H$3:$H$604,0),8)='Races et classe et malediction'!$F$8,AJ88))))</f>
        <v>#N/A</v>
      </c>
      <c r="BS44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malediction'!$F$6,Z44,IF(OFFSET('Races et classe et malediction'!$H$2,MATCH('Fiche perso'!$I$3,'Races et classe et malediction'!$H$3:$H$604,0),8)='Races et classe et malediction'!$F$7,AU66,IF(OFFSET('Races et classe et malediction'!$H$2,MATCH('Fiche perso'!$I$3,'Races et classe et malediction'!$H$3:$H$604,0),8)='Races et classe et malediction'!$F$8,AK88))))</f>
        <v>#N/A</v>
      </c>
    </row>
    <row r="45" ht="12.75" customHeight="1">
      <c r="A45" s="95"/>
      <c r="C45" s="86"/>
      <c r="M45" s="89">
        <v>1349000.0</v>
      </c>
      <c r="N45" s="90">
        <f t="shared" si="23"/>
        <v>45</v>
      </c>
      <c r="O45" s="98">
        <v>13.0</v>
      </c>
      <c r="Q45" s="110">
        <v>17.0</v>
      </c>
      <c r="R45" s="111">
        <v>4.0</v>
      </c>
      <c r="S45" s="111">
        <v>3.0</v>
      </c>
      <c r="T45" s="111">
        <v>3.0</v>
      </c>
      <c r="U45" s="111">
        <v>3.0</v>
      </c>
      <c r="V45" s="111">
        <v>2.0</v>
      </c>
      <c r="W45" s="111">
        <v>1.0</v>
      </c>
      <c r="X45" s="111">
        <v>1.0</v>
      </c>
      <c r="Y45" s="111">
        <v>1.0</v>
      </c>
      <c r="Z45" s="112">
        <v>1.0</v>
      </c>
      <c r="AA45" s="86"/>
      <c r="AB45" s="113">
        <v>17.0</v>
      </c>
      <c r="AC45" s="114" t="str">
        <f t="shared" si="3"/>
        <v>2 PM</v>
      </c>
      <c r="AD45" s="114" t="str">
        <f t="shared" si="7"/>
        <v>3 PM</v>
      </c>
      <c r="AE45" s="114" t="str">
        <f t="shared" si="10"/>
        <v>5 PM</v>
      </c>
      <c r="AF45" s="114" t="str">
        <f t="shared" si="14"/>
        <v>6 PM</v>
      </c>
      <c r="AG45" s="114" t="str">
        <f t="shared" si="17"/>
        <v>7 PM</v>
      </c>
      <c r="AH45" s="114" t="str">
        <f t="shared" si="21"/>
        <v>9 PM</v>
      </c>
      <c r="AI45" s="114" t="str">
        <f t="shared" si="25"/>
        <v>10 PM</v>
      </c>
      <c r="AJ45" s="114" t="str">
        <f t="shared" si="28"/>
        <v>11 PM</v>
      </c>
      <c r="AK45" s="115" t="str">
        <f t="shared" ref="AK45:AK48" si="29">"12 PM"</f>
        <v>12 PM</v>
      </c>
      <c r="AL45" s="113">
        <v>17.0</v>
      </c>
      <c r="AM45" s="114" t="str">
        <f t="shared" si="5"/>
        <v>2 PM</v>
      </c>
      <c r="AN45" s="114" t="str">
        <f t="shared" si="11"/>
        <v>3 PM</v>
      </c>
      <c r="AO45" s="114" t="str">
        <f t="shared" si="18"/>
        <v>5 PM</v>
      </c>
      <c r="AP45" s="114" t="str">
        <f t="shared" si="26"/>
        <v>6 PM</v>
      </c>
      <c r="AQ45" s="114" t="str">
        <f t="shared" ref="AQ45:AQ48" si="30">"7 PM"</f>
        <v>7 PM</v>
      </c>
      <c r="AR45" s="114"/>
      <c r="AS45" s="114"/>
      <c r="AT45" s="114"/>
      <c r="AU45" s="116"/>
      <c r="AV45" s="117"/>
      <c r="AW45" s="117"/>
      <c r="AX45" s="117"/>
      <c r="AY45" s="117"/>
      <c r="AZ45" s="110">
        <v>17.0</v>
      </c>
      <c r="BA4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malediction'!$F$6,R67,IF(OFFSET('Races et classe et malediction'!$H$2,MATCH('Fiche perso'!$I$3,'Races et classe et malediction'!$H$3:$H$604,0),8)='Races et classe et malediction'!$F$7,AC67,IF(OFFSET('Races et classe et malediction'!$H$2,MATCH('Fiche perso'!$I$3,'Races et classe et malediction'!$H$3:$H$604,0),8)='Races et classe et malediction'!$F$8,R89))))</f>
        <v>#N/A</v>
      </c>
      <c r="BB4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malediction'!$F$6,S67,IF(OFFSET('Races et classe et malediction'!$H$2,MATCH('Fiche perso'!$I$3,'Races et classe et malediction'!$H$3:$H$604,0),8)='Races et classe et malediction'!$F$7,AD67,IF(OFFSET('Races et classe et malediction'!$H$2,MATCH('Fiche perso'!$I$3,'Races et classe et malediction'!$H$3:$H$604,0),8)='Races et classe et malediction'!$F$8,S89))))</f>
        <v>#N/A</v>
      </c>
      <c r="BC4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malediction'!$F$6,T67,IF(OFFSET('Races et classe et malediction'!$H$2,MATCH('Fiche perso'!$I$3,'Races et classe et malediction'!$H$3:$H$604,0),8)='Races et classe et malediction'!$F$7,AE67,IF(OFFSET('Races et classe et malediction'!$H$2,MATCH('Fiche perso'!$I$3,'Races et classe et malediction'!$H$3:$H$604,0),8)='Races et classe et malediction'!$F$8,T89))))</f>
        <v>#N/A</v>
      </c>
      <c r="BD4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malediction'!$F$6,U67,IF(OFFSET('Races et classe et malediction'!$H$2,MATCH('Fiche perso'!$I$3,'Races et classe et malediction'!$H$3:$H$604,0),8)='Races et classe et malediction'!$F$7,AF67,IF(OFFSET('Races et classe et malediction'!$H$2,MATCH('Fiche perso'!$I$3,'Races et classe et malediction'!$H$3:$H$604,0),8)='Races et classe et malediction'!$F$8,U89))))</f>
        <v>#N/A</v>
      </c>
      <c r="BE4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malediction'!$F$6,V67,IF(OFFSET('Races et classe et malediction'!$H$2,MATCH('Fiche perso'!$I$3,'Races et classe et malediction'!$H$3:$H$604,0),8)='Races et classe et malediction'!$F$7,AG67,IF(OFFSET('Races et classe et malediction'!$H$2,MATCH('Fiche perso'!$I$3,'Races et classe et malediction'!$H$3:$H$604,0),8)='Races et classe et malediction'!$F$8,V89))))</f>
        <v>#N/A</v>
      </c>
      <c r="BF4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malediction'!$F$6,W67,IF(OFFSET('Races et classe et malediction'!$H$2,MATCH('Fiche perso'!$I$3,'Races et classe et malediction'!$H$3:$H$604,0),8)='Races et classe et malediction'!$F$7,AH67,IF(OFFSET('Races et classe et malediction'!$H$2,MATCH('Fiche perso'!$I$3,'Races et classe et malediction'!$H$3:$H$604,0),8)='Races et classe et malediction'!$F$8,W89))))</f>
        <v>#N/A</v>
      </c>
      <c r="BG4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malediction'!$F$6,X67,IF(OFFSET('Races et classe et malediction'!$H$2,MATCH('Fiche perso'!$I$3,'Races et classe et malediction'!$H$3:$H$604,0),8)='Races et classe et malediction'!$F$7,AI67,IF(OFFSET('Races et classe et malediction'!$H$2,MATCH('Fiche perso'!$I$3,'Races et classe et malediction'!$H$3:$H$604,0),8)='Races et classe et malediction'!$F$8,X89))))</f>
        <v>#N/A</v>
      </c>
      <c r="BH4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malediction'!$F$6,Y67,IF(OFFSET('Races et classe et malediction'!$H$2,MATCH('Fiche perso'!$I$3,'Races et classe et malediction'!$H$3:$H$604,0),8)='Races et classe et malediction'!$F$7,AJ67,IF(OFFSET('Races et classe et malediction'!$H$2,MATCH('Fiche perso'!$I$3,'Races et classe et malediction'!$H$3:$H$604,0),8)='Races et classe et malediction'!$F$8,Y89))))</f>
        <v>#N/A</v>
      </c>
      <c r="BI45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malediction'!$F$6,Z67,IF(OFFSET('Races et classe et malediction'!$H$2,MATCH('Fiche perso'!$I$3,'Races et classe et malediction'!$H$3:$H$604,0),8)='Races et classe et malediction'!$F$7,AK67,IF(OFFSET('Races et classe et malediction'!$H$2,MATCH('Fiche perso'!$I$3,'Races et classe et malediction'!$H$3:$H$604,0),8)='Races et classe et malediction'!$F$8,Z89))))</f>
        <v>#N/A</v>
      </c>
      <c r="BJ45" s="110">
        <v>17.0</v>
      </c>
      <c r="BK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malediction'!$F$6,R45,IF(OFFSET('Races et classe et malediction'!$H$2,MATCH('Fiche perso'!$I$3,'Races et classe et malediction'!$H$3:$H$604,0),8)='Races et classe et malediction'!$F$7,AM67,IF(OFFSET('Races et classe et malediction'!$H$2,MATCH('Fiche perso'!$I$3,'Races et classe et malediction'!$H$3:$H$604,0),8)='Races et classe et malediction'!$F$8,AC89))))</f>
        <v>#N/A</v>
      </c>
      <c r="BL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malediction'!$F$6,S45,IF(OFFSET('Races et classe et malediction'!$H$2,MATCH('Fiche perso'!$I$3,'Races et classe et malediction'!$H$3:$H$604,0),8)='Races et classe et malediction'!$F$7,AN67,IF(OFFSET('Races et classe et malediction'!$H$2,MATCH('Fiche perso'!$I$3,'Races et classe et malediction'!$H$3:$H$604,0),8)='Races et classe et malediction'!$F$8,AD89))))</f>
        <v>#N/A</v>
      </c>
      <c r="BM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malediction'!$F$6,T45,IF(OFFSET('Races et classe et malediction'!$H$2,MATCH('Fiche perso'!$I$3,'Races et classe et malediction'!$H$3:$H$604,0),8)='Races et classe et malediction'!$F$7,AO67,IF(OFFSET('Races et classe et malediction'!$H$2,MATCH('Fiche perso'!$I$3,'Races et classe et malediction'!$H$3:$H$604,0),8)='Races et classe et malediction'!$F$8,AE89))))</f>
        <v>#N/A</v>
      </c>
      <c r="BN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malediction'!$F$6,U45,IF(OFFSET('Races et classe et malediction'!$H$2,MATCH('Fiche perso'!$I$3,'Races et classe et malediction'!$H$3:$H$604,0),8)='Races et classe et malediction'!$F$7,AP67,IF(OFFSET('Races et classe et malediction'!$H$2,MATCH('Fiche perso'!$I$3,'Races et classe et malediction'!$H$3:$H$604,0),8)='Races et classe et malediction'!$F$8,AF89))))</f>
        <v>#N/A</v>
      </c>
      <c r="BO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malediction'!$F$6,V45,IF(OFFSET('Races et classe et malediction'!$H$2,MATCH('Fiche perso'!$I$3,'Races et classe et malediction'!$H$3:$H$604,0),8)='Races et classe et malediction'!$F$7,AQ67,IF(OFFSET('Races et classe et malediction'!$H$2,MATCH('Fiche perso'!$I$3,'Races et classe et malediction'!$H$3:$H$604,0),8)='Races et classe et malediction'!$F$8,AG89))))</f>
        <v>#N/A</v>
      </c>
      <c r="BP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malediction'!$F$6,W45,IF(OFFSET('Races et classe et malediction'!$H$2,MATCH('Fiche perso'!$I$3,'Races et classe et malediction'!$H$3:$H$604,0),8)='Races et classe et malediction'!$F$7,AR67,IF(OFFSET('Races et classe et malediction'!$H$2,MATCH('Fiche perso'!$I$3,'Races et classe et malediction'!$H$3:$H$604,0),8)='Races et classe et malediction'!$F$8,AH89))))</f>
        <v>#N/A</v>
      </c>
      <c r="BQ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malediction'!$F$6,X45,IF(OFFSET('Races et classe et malediction'!$H$2,MATCH('Fiche perso'!$I$3,'Races et classe et malediction'!$H$3:$H$604,0),8)='Races et classe et malediction'!$F$7,AS67,IF(OFFSET('Races et classe et malediction'!$H$2,MATCH('Fiche perso'!$I$3,'Races et classe et malediction'!$H$3:$H$604,0),8)='Races et classe et malediction'!$F$8,AI89))))</f>
        <v>#N/A</v>
      </c>
      <c r="BR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malediction'!$F$6,Y45,IF(OFFSET('Races et classe et malediction'!$H$2,MATCH('Fiche perso'!$I$3,'Races et classe et malediction'!$H$3:$H$604,0),8)='Races et classe et malediction'!$F$7,AT67,IF(OFFSET('Races et classe et malediction'!$H$2,MATCH('Fiche perso'!$I$3,'Races et classe et malediction'!$H$3:$H$604,0),8)='Races et classe et malediction'!$F$8,AJ89))))</f>
        <v>#N/A</v>
      </c>
      <c r="BS45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malediction'!$F$6,Z45,IF(OFFSET('Races et classe et malediction'!$H$2,MATCH('Fiche perso'!$I$3,'Races et classe et malediction'!$H$3:$H$604,0),8)='Races et classe et malediction'!$F$7,AU67,IF(OFFSET('Races et classe et malediction'!$H$2,MATCH('Fiche perso'!$I$3,'Races et classe et malediction'!$H$3:$H$604,0),8)='Races et classe et malediction'!$F$8,AK89))))</f>
        <v>#N/A</v>
      </c>
    </row>
    <row r="46" ht="12.75" customHeight="1">
      <c r="A46" s="95"/>
      <c r="C46" s="86"/>
      <c r="M46" s="89">
        <v>1389000.0</v>
      </c>
      <c r="N46" s="90">
        <f t="shared" si="23"/>
        <v>46</v>
      </c>
      <c r="O46" s="98">
        <v>13.0</v>
      </c>
      <c r="Q46" s="110">
        <v>18.0</v>
      </c>
      <c r="R46" s="111">
        <v>4.0</v>
      </c>
      <c r="S46" s="111">
        <v>3.0</v>
      </c>
      <c r="T46" s="111">
        <v>3.0</v>
      </c>
      <c r="U46" s="111">
        <v>3.0</v>
      </c>
      <c r="V46" s="111">
        <v>3.0</v>
      </c>
      <c r="W46" s="111">
        <v>1.0</v>
      </c>
      <c r="X46" s="111">
        <v>1.0</v>
      </c>
      <c r="Y46" s="111">
        <v>1.0</v>
      </c>
      <c r="Z46" s="112">
        <v>1.0</v>
      </c>
      <c r="AA46" s="86"/>
      <c r="AB46" s="113">
        <v>18.0</v>
      </c>
      <c r="AC46" s="114" t="str">
        <f t="shared" si="3"/>
        <v>2 PM</v>
      </c>
      <c r="AD46" s="114" t="str">
        <f t="shared" si="7"/>
        <v>3 PM</v>
      </c>
      <c r="AE46" s="114" t="str">
        <f t="shared" si="10"/>
        <v>5 PM</v>
      </c>
      <c r="AF46" s="114" t="str">
        <f t="shared" si="14"/>
        <v>6 PM</v>
      </c>
      <c r="AG46" s="114" t="str">
        <f t="shared" si="17"/>
        <v>7 PM</v>
      </c>
      <c r="AH46" s="114" t="str">
        <f t="shared" si="21"/>
        <v>9 PM</v>
      </c>
      <c r="AI46" s="114" t="str">
        <f t="shared" si="25"/>
        <v>10 PM</v>
      </c>
      <c r="AJ46" s="114" t="str">
        <f t="shared" si="28"/>
        <v>11 PM</v>
      </c>
      <c r="AK46" s="115" t="str">
        <f t="shared" si="29"/>
        <v>12 PM</v>
      </c>
      <c r="AL46" s="113">
        <v>18.0</v>
      </c>
      <c r="AM46" s="114" t="str">
        <f t="shared" si="5"/>
        <v>2 PM</v>
      </c>
      <c r="AN46" s="114" t="str">
        <f t="shared" si="11"/>
        <v>3 PM</v>
      </c>
      <c r="AO46" s="114" t="str">
        <f t="shared" si="18"/>
        <v>5 PM</v>
      </c>
      <c r="AP46" s="114" t="str">
        <f t="shared" si="26"/>
        <v>6 PM</v>
      </c>
      <c r="AQ46" s="114" t="str">
        <f t="shared" si="30"/>
        <v>7 PM</v>
      </c>
      <c r="AR46" s="114"/>
      <c r="AS46" s="114"/>
      <c r="AT46" s="114"/>
      <c r="AU46" s="116"/>
      <c r="AV46" s="117"/>
      <c r="AW46" s="117"/>
      <c r="AX46" s="117"/>
      <c r="AY46" s="117"/>
      <c r="AZ46" s="110">
        <v>18.0</v>
      </c>
      <c r="BA4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malediction'!$F$6,R68,IF(OFFSET('Races et classe et malediction'!$H$2,MATCH('Fiche perso'!$I$3,'Races et classe et malediction'!$H$3:$H$604,0),8)='Races et classe et malediction'!$F$7,AC68,IF(OFFSET('Races et classe et malediction'!$H$2,MATCH('Fiche perso'!$I$3,'Races et classe et malediction'!$H$3:$H$604,0),8)='Races et classe et malediction'!$F$8,R90))))</f>
        <v>#N/A</v>
      </c>
      <c r="BB4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malediction'!$F$6,S68,IF(OFFSET('Races et classe et malediction'!$H$2,MATCH('Fiche perso'!$I$3,'Races et classe et malediction'!$H$3:$H$604,0),8)='Races et classe et malediction'!$F$7,AD68,IF(OFFSET('Races et classe et malediction'!$H$2,MATCH('Fiche perso'!$I$3,'Races et classe et malediction'!$H$3:$H$604,0),8)='Races et classe et malediction'!$F$8,S90))))</f>
        <v>#N/A</v>
      </c>
      <c r="BC4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malediction'!$F$6,T68,IF(OFFSET('Races et classe et malediction'!$H$2,MATCH('Fiche perso'!$I$3,'Races et classe et malediction'!$H$3:$H$604,0),8)='Races et classe et malediction'!$F$7,AE68,IF(OFFSET('Races et classe et malediction'!$H$2,MATCH('Fiche perso'!$I$3,'Races et classe et malediction'!$H$3:$H$604,0),8)='Races et classe et malediction'!$F$8,T90))))</f>
        <v>#N/A</v>
      </c>
      <c r="BD4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malediction'!$F$6,U68,IF(OFFSET('Races et classe et malediction'!$H$2,MATCH('Fiche perso'!$I$3,'Races et classe et malediction'!$H$3:$H$604,0),8)='Races et classe et malediction'!$F$7,AF68,IF(OFFSET('Races et classe et malediction'!$H$2,MATCH('Fiche perso'!$I$3,'Races et classe et malediction'!$H$3:$H$604,0),8)='Races et classe et malediction'!$F$8,U90))))</f>
        <v>#N/A</v>
      </c>
      <c r="BE4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malediction'!$F$6,V68,IF(OFFSET('Races et classe et malediction'!$H$2,MATCH('Fiche perso'!$I$3,'Races et classe et malediction'!$H$3:$H$604,0),8)='Races et classe et malediction'!$F$7,AG68,IF(OFFSET('Races et classe et malediction'!$H$2,MATCH('Fiche perso'!$I$3,'Races et classe et malediction'!$H$3:$H$604,0),8)='Races et classe et malediction'!$F$8,V90))))</f>
        <v>#N/A</v>
      </c>
      <c r="BF4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malediction'!$F$6,W68,IF(OFFSET('Races et classe et malediction'!$H$2,MATCH('Fiche perso'!$I$3,'Races et classe et malediction'!$H$3:$H$604,0),8)='Races et classe et malediction'!$F$7,AH68,IF(OFFSET('Races et classe et malediction'!$H$2,MATCH('Fiche perso'!$I$3,'Races et classe et malediction'!$H$3:$H$604,0),8)='Races et classe et malediction'!$F$8,W90))))</f>
        <v>#N/A</v>
      </c>
      <c r="BG4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malediction'!$F$6,X68,IF(OFFSET('Races et classe et malediction'!$H$2,MATCH('Fiche perso'!$I$3,'Races et classe et malediction'!$H$3:$H$604,0),8)='Races et classe et malediction'!$F$7,AI68,IF(OFFSET('Races et classe et malediction'!$H$2,MATCH('Fiche perso'!$I$3,'Races et classe et malediction'!$H$3:$H$604,0),8)='Races et classe et malediction'!$F$8,X90))))</f>
        <v>#N/A</v>
      </c>
      <c r="BH4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malediction'!$F$6,Y68,IF(OFFSET('Races et classe et malediction'!$H$2,MATCH('Fiche perso'!$I$3,'Races et classe et malediction'!$H$3:$H$604,0),8)='Races et classe et malediction'!$F$7,AJ68,IF(OFFSET('Races et classe et malediction'!$H$2,MATCH('Fiche perso'!$I$3,'Races et classe et malediction'!$H$3:$H$604,0),8)='Races et classe et malediction'!$F$8,Y90))))</f>
        <v>#N/A</v>
      </c>
      <c r="BI46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malediction'!$F$6,Z68,IF(OFFSET('Races et classe et malediction'!$H$2,MATCH('Fiche perso'!$I$3,'Races et classe et malediction'!$H$3:$H$604,0),8)='Races et classe et malediction'!$F$7,AK68,IF(OFFSET('Races et classe et malediction'!$H$2,MATCH('Fiche perso'!$I$3,'Races et classe et malediction'!$H$3:$H$604,0),8)='Races et classe et malediction'!$F$8,Z90))))</f>
        <v>#N/A</v>
      </c>
      <c r="BJ46" s="110">
        <v>18.0</v>
      </c>
      <c r="BK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malediction'!$F$6,R46,IF(OFFSET('Races et classe et malediction'!$H$2,MATCH('Fiche perso'!$I$3,'Races et classe et malediction'!$H$3:$H$604,0),8)='Races et classe et malediction'!$F$7,AM68,IF(OFFSET('Races et classe et malediction'!$H$2,MATCH('Fiche perso'!$I$3,'Races et classe et malediction'!$H$3:$H$604,0),8)='Races et classe et malediction'!$F$8,AC90))))</f>
        <v>#N/A</v>
      </c>
      <c r="BL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malediction'!$F$6,S46,IF(OFFSET('Races et classe et malediction'!$H$2,MATCH('Fiche perso'!$I$3,'Races et classe et malediction'!$H$3:$H$604,0),8)='Races et classe et malediction'!$F$7,AN68,IF(OFFSET('Races et classe et malediction'!$H$2,MATCH('Fiche perso'!$I$3,'Races et classe et malediction'!$H$3:$H$604,0),8)='Races et classe et malediction'!$F$8,AD90))))</f>
        <v>#N/A</v>
      </c>
      <c r="BM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malediction'!$F$6,T46,IF(OFFSET('Races et classe et malediction'!$H$2,MATCH('Fiche perso'!$I$3,'Races et classe et malediction'!$H$3:$H$604,0),8)='Races et classe et malediction'!$F$7,AO68,IF(OFFSET('Races et classe et malediction'!$H$2,MATCH('Fiche perso'!$I$3,'Races et classe et malediction'!$H$3:$H$604,0),8)='Races et classe et malediction'!$F$8,AE90))))</f>
        <v>#N/A</v>
      </c>
      <c r="BN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malediction'!$F$6,U46,IF(OFFSET('Races et classe et malediction'!$H$2,MATCH('Fiche perso'!$I$3,'Races et classe et malediction'!$H$3:$H$604,0),8)='Races et classe et malediction'!$F$7,AP68,IF(OFFSET('Races et classe et malediction'!$H$2,MATCH('Fiche perso'!$I$3,'Races et classe et malediction'!$H$3:$H$604,0),8)='Races et classe et malediction'!$F$8,AF90))))</f>
        <v>#N/A</v>
      </c>
      <c r="BO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malediction'!$F$6,V46,IF(OFFSET('Races et classe et malediction'!$H$2,MATCH('Fiche perso'!$I$3,'Races et classe et malediction'!$H$3:$H$604,0),8)='Races et classe et malediction'!$F$7,AQ68,IF(OFFSET('Races et classe et malediction'!$H$2,MATCH('Fiche perso'!$I$3,'Races et classe et malediction'!$H$3:$H$604,0),8)='Races et classe et malediction'!$F$8,AG90))))</f>
        <v>#N/A</v>
      </c>
      <c r="BP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malediction'!$F$6,W46,IF(OFFSET('Races et classe et malediction'!$H$2,MATCH('Fiche perso'!$I$3,'Races et classe et malediction'!$H$3:$H$604,0),8)='Races et classe et malediction'!$F$7,AR68,IF(OFFSET('Races et classe et malediction'!$H$2,MATCH('Fiche perso'!$I$3,'Races et classe et malediction'!$H$3:$H$604,0),8)='Races et classe et malediction'!$F$8,AH90))))</f>
        <v>#N/A</v>
      </c>
      <c r="BQ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malediction'!$F$6,X46,IF(OFFSET('Races et classe et malediction'!$H$2,MATCH('Fiche perso'!$I$3,'Races et classe et malediction'!$H$3:$H$604,0),8)='Races et classe et malediction'!$F$7,AS68,IF(OFFSET('Races et classe et malediction'!$H$2,MATCH('Fiche perso'!$I$3,'Races et classe et malediction'!$H$3:$H$604,0),8)='Races et classe et malediction'!$F$8,AI90))))</f>
        <v>#N/A</v>
      </c>
      <c r="BR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malediction'!$F$6,Y46,IF(OFFSET('Races et classe et malediction'!$H$2,MATCH('Fiche perso'!$I$3,'Races et classe et malediction'!$H$3:$H$604,0),8)='Races et classe et malediction'!$F$7,AT68,IF(OFFSET('Races et classe et malediction'!$H$2,MATCH('Fiche perso'!$I$3,'Races et classe et malediction'!$H$3:$H$604,0),8)='Races et classe et malediction'!$F$8,AJ90))))</f>
        <v>#N/A</v>
      </c>
      <c r="BS46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malediction'!$F$6,Z46,IF(OFFSET('Races et classe et malediction'!$H$2,MATCH('Fiche perso'!$I$3,'Races et classe et malediction'!$H$3:$H$604,0),8)='Races et classe et malediction'!$F$7,AU68,IF(OFFSET('Races et classe et malediction'!$H$2,MATCH('Fiche perso'!$I$3,'Races et classe et malediction'!$H$3:$H$604,0),8)='Races et classe et malediction'!$F$8,AK90))))</f>
        <v>#N/A</v>
      </c>
    </row>
    <row r="47" ht="12.75" customHeight="1">
      <c r="A47" s="95"/>
      <c r="C47" s="86"/>
      <c r="M47" s="89">
        <v>1429000.0</v>
      </c>
      <c r="N47" s="90">
        <f t="shared" si="23"/>
        <v>47</v>
      </c>
      <c r="O47" s="98">
        <v>13.0</v>
      </c>
      <c r="Q47" s="110">
        <v>19.0</v>
      </c>
      <c r="R47" s="111">
        <v>4.0</v>
      </c>
      <c r="S47" s="111">
        <v>3.0</v>
      </c>
      <c r="T47" s="111">
        <v>3.0</v>
      </c>
      <c r="U47" s="111">
        <v>3.0</v>
      </c>
      <c r="V47" s="111">
        <v>3.0</v>
      </c>
      <c r="W47" s="111">
        <v>2.0</v>
      </c>
      <c r="X47" s="111">
        <v>1.0</v>
      </c>
      <c r="Y47" s="111">
        <v>1.0</v>
      </c>
      <c r="Z47" s="112">
        <v>1.0</v>
      </c>
      <c r="AA47" s="86"/>
      <c r="AB47" s="113">
        <v>19.0</v>
      </c>
      <c r="AC47" s="114" t="str">
        <f t="shared" si="3"/>
        <v>2 PM</v>
      </c>
      <c r="AD47" s="114" t="str">
        <f t="shared" si="7"/>
        <v>3 PM</v>
      </c>
      <c r="AE47" s="114" t="str">
        <f t="shared" si="10"/>
        <v>5 PM</v>
      </c>
      <c r="AF47" s="114" t="str">
        <f t="shared" si="14"/>
        <v>6 PM</v>
      </c>
      <c r="AG47" s="114" t="str">
        <f t="shared" si="17"/>
        <v>7 PM</v>
      </c>
      <c r="AH47" s="114" t="str">
        <f t="shared" si="21"/>
        <v>9 PM</v>
      </c>
      <c r="AI47" s="114" t="str">
        <f t="shared" si="25"/>
        <v>10 PM</v>
      </c>
      <c r="AJ47" s="114" t="str">
        <f t="shared" si="28"/>
        <v>11 PM</v>
      </c>
      <c r="AK47" s="115" t="str">
        <f t="shared" si="29"/>
        <v>12 PM</v>
      </c>
      <c r="AL47" s="113">
        <v>19.0</v>
      </c>
      <c r="AM47" s="114" t="str">
        <f t="shared" si="5"/>
        <v>2 PM</v>
      </c>
      <c r="AN47" s="114" t="str">
        <f t="shared" si="11"/>
        <v>3 PM</v>
      </c>
      <c r="AO47" s="114" t="str">
        <f t="shared" si="18"/>
        <v>5 PM</v>
      </c>
      <c r="AP47" s="114" t="str">
        <f t="shared" si="26"/>
        <v>6 PM</v>
      </c>
      <c r="AQ47" s="114" t="str">
        <f t="shared" si="30"/>
        <v>7 PM</v>
      </c>
      <c r="AR47" s="114"/>
      <c r="AS47" s="114"/>
      <c r="AT47" s="114"/>
      <c r="AU47" s="116"/>
      <c r="AV47" s="117"/>
      <c r="AW47" s="117"/>
      <c r="AX47" s="117"/>
      <c r="AY47" s="117"/>
      <c r="AZ47" s="110">
        <v>19.0</v>
      </c>
      <c r="BA4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malediction'!$F$6,R69,IF(OFFSET('Races et classe et malediction'!$H$2,MATCH('Fiche perso'!$I$3,'Races et classe et malediction'!$H$3:$H$604,0),8)='Races et classe et malediction'!$F$7,AC69,IF(OFFSET('Races et classe et malediction'!$H$2,MATCH('Fiche perso'!$I$3,'Races et classe et malediction'!$H$3:$H$604,0),8)='Races et classe et malediction'!$F$8,R91))))</f>
        <v>#N/A</v>
      </c>
      <c r="BB4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malediction'!$F$6,S69,IF(OFFSET('Races et classe et malediction'!$H$2,MATCH('Fiche perso'!$I$3,'Races et classe et malediction'!$H$3:$H$604,0),8)='Races et classe et malediction'!$F$7,AD69,IF(OFFSET('Races et classe et malediction'!$H$2,MATCH('Fiche perso'!$I$3,'Races et classe et malediction'!$H$3:$H$604,0),8)='Races et classe et malediction'!$F$8,S91))))</f>
        <v>#N/A</v>
      </c>
      <c r="BC4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malediction'!$F$6,T69,IF(OFFSET('Races et classe et malediction'!$H$2,MATCH('Fiche perso'!$I$3,'Races et classe et malediction'!$H$3:$H$604,0),8)='Races et classe et malediction'!$F$7,AE69,IF(OFFSET('Races et classe et malediction'!$H$2,MATCH('Fiche perso'!$I$3,'Races et classe et malediction'!$H$3:$H$604,0),8)='Races et classe et malediction'!$F$8,T91))))</f>
        <v>#N/A</v>
      </c>
      <c r="BD4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malediction'!$F$6,U69,IF(OFFSET('Races et classe et malediction'!$H$2,MATCH('Fiche perso'!$I$3,'Races et classe et malediction'!$H$3:$H$604,0),8)='Races et classe et malediction'!$F$7,AF69,IF(OFFSET('Races et classe et malediction'!$H$2,MATCH('Fiche perso'!$I$3,'Races et classe et malediction'!$H$3:$H$604,0),8)='Races et classe et malediction'!$F$8,U91))))</f>
        <v>#N/A</v>
      </c>
      <c r="BE4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malediction'!$F$6,V69,IF(OFFSET('Races et classe et malediction'!$H$2,MATCH('Fiche perso'!$I$3,'Races et classe et malediction'!$H$3:$H$604,0),8)='Races et classe et malediction'!$F$7,AG69,IF(OFFSET('Races et classe et malediction'!$H$2,MATCH('Fiche perso'!$I$3,'Races et classe et malediction'!$H$3:$H$604,0),8)='Races et classe et malediction'!$F$8,V91))))</f>
        <v>#N/A</v>
      </c>
      <c r="BF4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malediction'!$F$6,W69,IF(OFFSET('Races et classe et malediction'!$H$2,MATCH('Fiche perso'!$I$3,'Races et classe et malediction'!$H$3:$H$604,0),8)='Races et classe et malediction'!$F$7,AH69,IF(OFFSET('Races et classe et malediction'!$H$2,MATCH('Fiche perso'!$I$3,'Races et classe et malediction'!$H$3:$H$604,0),8)='Races et classe et malediction'!$F$8,W91))))</f>
        <v>#N/A</v>
      </c>
      <c r="BG4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malediction'!$F$6,X69,IF(OFFSET('Races et classe et malediction'!$H$2,MATCH('Fiche perso'!$I$3,'Races et classe et malediction'!$H$3:$H$604,0),8)='Races et classe et malediction'!$F$7,AI69,IF(OFFSET('Races et classe et malediction'!$H$2,MATCH('Fiche perso'!$I$3,'Races et classe et malediction'!$H$3:$H$604,0),8)='Races et classe et malediction'!$F$8,X91))))</f>
        <v>#N/A</v>
      </c>
      <c r="BH4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malediction'!$F$6,Y69,IF(OFFSET('Races et classe et malediction'!$H$2,MATCH('Fiche perso'!$I$3,'Races et classe et malediction'!$H$3:$H$604,0),8)='Races et classe et malediction'!$F$7,AJ69,IF(OFFSET('Races et classe et malediction'!$H$2,MATCH('Fiche perso'!$I$3,'Races et classe et malediction'!$H$3:$H$604,0),8)='Races et classe et malediction'!$F$8,Y91))))</f>
        <v>#N/A</v>
      </c>
      <c r="BI47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malediction'!$F$6,Z69,IF(OFFSET('Races et classe et malediction'!$H$2,MATCH('Fiche perso'!$I$3,'Races et classe et malediction'!$H$3:$H$604,0),8)='Races et classe et malediction'!$F$7,AK69,IF(OFFSET('Races et classe et malediction'!$H$2,MATCH('Fiche perso'!$I$3,'Races et classe et malediction'!$H$3:$H$604,0),8)='Races et classe et malediction'!$F$8,Z91))))</f>
        <v>#N/A</v>
      </c>
      <c r="BJ47" s="110">
        <v>19.0</v>
      </c>
      <c r="BK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malediction'!$F$6,R47,IF(OFFSET('Races et classe et malediction'!$H$2,MATCH('Fiche perso'!$I$3,'Races et classe et malediction'!$H$3:$H$604,0),8)='Races et classe et malediction'!$F$7,AM69,IF(OFFSET('Races et classe et malediction'!$H$2,MATCH('Fiche perso'!$I$3,'Races et classe et malediction'!$H$3:$H$604,0),8)='Races et classe et malediction'!$F$8,AC91))))</f>
        <v>#N/A</v>
      </c>
      <c r="BL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malediction'!$F$6,S47,IF(OFFSET('Races et classe et malediction'!$H$2,MATCH('Fiche perso'!$I$3,'Races et classe et malediction'!$H$3:$H$604,0),8)='Races et classe et malediction'!$F$7,AN69,IF(OFFSET('Races et classe et malediction'!$H$2,MATCH('Fiche perso'!$I$3,'Races et classe et malediction'!$H$3:$H$604,0),8)='Races et classe et malediction'!$F$8,AD91))))</f>
        <v>#N/A</v>
      </c>
      <c r="BM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malediction'!$F$6,T47,IF(OFFSET('Races et classe et malediction'!$H$2,MATCH('Fiche perso'!$I$3,'Races et classe et malediction'!$H$3:$H$604,0),8)='Races et classe et malediction'!$F$7,AO69,IF(OFFSET('Races et classe et malediction'!$H$2,MATCH('Fiche perso'!$I$3,'Races et classe et malediction'!$H$3:$H$604,0),8)='Races et classe et malediction'!$F$8,AE91))))</f>
        <v>#N/A</v>
      </c>
      <c r="BN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malediction'!$F$6,U47,IF(OFFSET('Races et classe et malediction'!$H$2,MATCH('Fiche perso'!$I$3,'Races et classe et malediction'!$H$3:$H$604,0),8)='Races et classe et malediction'!$F$7,AP69,IF(OFFSET('Races et classe et malediction'!$H$2,MATCH('Fiche perso'!$I$3,'Races et classe et malediction'!$H$3:$H$604,0),8)='Races et classe et malediction'!$F$8,AF91))))</f>
        <v>#N/A</v>
      </c>
      <c r="BO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malediction'!$F$6,V47,IF(OFFSET('Races et classe et malediction'!$H$2,MATCH('Fiche perso'!$I$3,'Races et classe et malediction'!$H$3:$H$604,0),8)='Races et classe et malediction'!$F$7,AQ69,IF(OFFSET('Races et classe et malediction'!$H$2,MATCH('Fiche perso'!$I$3,'Races et classe et malediction'!$H$3:$H$604,0),8)='Races et classe et malediction'!$F$8,AG91))))</f>
        <v>#N/A</v>
      </c>
      <c r="BP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malediction'!$F$6,W47,IF(OFFSET('Races et classe et malediction'!$H$2,MATCH('Fiche perso'!$I$3,'Races et classe et malediction'!$H$3:$H$604,0),8)='Races et classe et malediction'!$F$7,AR69,IF(OFFSET('Races et classe et malediction'!$H$2,MATCH('Fiche perso'!$I$3,'Races et classe et malediction'!$H$3:$H$604,0),8)='Races et classe et malediction'!$F$8,AH91))))</f>
        <v>#N/A</v>
      </c>
      <c r="BQ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malediction'!$F$6,X47,IF(OFFSET('Races et classe et malediction'!$H$2,MATCH('Fiche perso'!$I$3,'Races et classe et malediction'!$H$3:$H$604,0),8)='Races et classe et malediction'!$F$7,AS69,IF(OFFSET('Races et classe et malediction'!$H$2,MATCH('Fiche perso'!$I$3,'Races et classe et malediction'!$H$3:$H$604,0),8)='Races et classe et malediction'!$F$8,AI91))))</f>
        <v>#N/A</v>
      </c>
      <c r="BR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malediction'!$F$6,Y47,IF(OFFSET('Races et classe et malediction'!$H$2,MATCH('Fiche perso'!$I$3,'Races et classe et malediction'!$H$3:$H$604,0),8)='Races et classe et malediction'!$F$7,AT69,IF(OFFSET('Races et classe et malediction'!$H$2,MATCH('Fiche perso'!$I$3,'Races et classe et malediction'!$H$3:$H$604,0),8)='Races et classe et malediction'!$F$8,AJ91))))</f>
        <v>#N/A</v>
      </c>
      <c r="BS47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malediction'!$F$6,Z47,IF(OFFSET('Races et classe et malediction'!$H$2,MATCH('Fiche perso'!$I$3,'Races et classe et malediction'!$H$3:$H$604,0),8)='Races et classe et malediction'!$F$7,AU69,IF(OFFSET('Races et classe et malediction'!$H$2,MATCH('Fiche perso'!$I$3,'Races et classe et malediction'!$H$3:$H$604,0),8)='Races et classe et malediction'!$F$8,AK91))))</f>
        <v>#N/A</v>
      </c>
    </row>
    <row r="48" ht="12.75" customHeight="1">
      <c r="A48" s="95"/>
      <c r="C48" s="86"/>
      <c r="M48" s="89">
        <v>1469000.0</v>
      </c>
      <c r="N48" s="90">
        <f t="shared" si="23"/>
        <v>48</v>
      </c>
      <c r="O48" s="98">
        <v>13.0</v>
      </c>
      <c r="Q48" s="120">
        <v>20.0</v>
      </c>
      <c r="R48" s="121">
        <v>4.0</v>
      </c>
      <c r="S48" s="121">
        <v>3.0</v>
      </c>
      <c r="T48" s="121">
        <v>3.0</v>
      </c>
      <c r="U48" s="121">
        <v>3.0</v>
      </c>
      <c r="V48" s="121">
        <v>3.0</v>
      </c>
      <c r="W48" s="121">
        <v>2.0</v>
      </c>
      <c r="X48" s="121">
        <v>2.0</v>
      </c>
      <c r="Y48" s="121">
        <v>1.0</v>
      </c>
      <c r="Z48" s="122">
        <v>1.0</v>
      </c>
      <c r="AA48" s="86"/>
      <c r="AB48" s="123">
        <v>20.0</v>
      </c>
      <c r="AC48" s="124" t="str">
        <f t="shared" si="3"/>
        <v>2 PM</v>
      </c>
      <c r="AD48" s="124" t="str">
        <f t="shared" si="7"/>
        <v>3 PM</v>
      </c>
      <c r="AE48" s="124" t="str">
        <f t="shared" si="10"/>
        <v>5 PM</v>
      </c>
      <c r="AF48" s="124" t="str">
        <f t="shared" si="14"/>
        <v>6 PM</v>
      </c>
      <c r="AG48" s="124" t="str">
        <f t="shared" si="17"/>
        <v>7 PM</v>
      </c>
      <c r="AH48" s="124" t="str">
        <f t="shared" si="21"/>
        <v>9 PM</v>
      </c>
      <c r="AI48" s="124" t="str">
        <f t="shared" si="25"/>
        <v>10 PM</v>
      </c>
      <c r="AJ48" s="124" t="str">
        <f t="shared" si="28"/>
        <v>11 PM</v>
      </c>
      <c r="AK48" s="125" t="str">
        <f t="shared" si="29"/>
        <v>12 PM</v>
      </c>
      <c r="AL48" s="123">
        <v>20.0</v>
      </c>
      <c r="AM48" s="124" t="str">
        <f t="shared" si="5"/>
        <v>2 PM</v>
      </c>
      <c r="AN48" s="124" t="str">
        <f t="shared" si="11"/>
        <v>3 PM</v>
      </c>
      <c r="AO48" s="124" t="str">
        <f t="shared" si="18"/>
        <v>5 PM</v>
      </c>
      <c r="AP48" s="124" t="str">
        <f t="shared" si="26"/>
        <v>6 PM</v>
      </c>
      <c r="AQ48" s="124" t="str">
        <f t="shared" si="30"/>
        <v>7 PM</v>
      </c>
      <c r="AR48" s="124"/>
      <c r="AS48" s="124"/>
      <c r="AT48" s="124"/>
      <c r="AU48" s="126"/>
      <c r="AV48" s="117"/>
      <c r="AW48" s="117"/>
      <c r="AX48" s="117"/>
      <c r="AY48" s="117"/>
      <c r="AZ48" s="127">
        <v>20.0</v>
      </c>
      <c r="BA48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malediction'!$F$6,R70,IF(OFFSET('Races et classe et malediction'!$H$2,MATCH('Fiche perso'!$I$3,'Races et classe et malediction'!$H$3:$H$604,0),8)='Races et classe et malediction'!$F$7,AC70,IF(OFFSET('Races et classe et malediction'!$H$2,MATCH('Fiche perso'!$I$3,'Races et classe et malediction'!$H$3:$H$604,0),8)='Races et classe et malediction'!$F$8,R92))))</f>
        <v>#N/A</v>
      </c>
      <c r="BB48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malediction'!$F$6,S70,IF(OFFSET('Races et classe et malediction'!$H$2,MATCH('Fiche perso'!$I$3,'Races et classe et malediction'!$H$3:$H$604,0),8)='Races et classe et malediction'!$F$7,AD70,IF(OFFSET('Races et classe et malediction'!$H$2,MATCH('Fiche perso'!$I$3,'Races et classe et malediction'!$H$3:$H$604,0),8)='Races et classe et malediction'!$F$8,S92))))</f>
        <v>#N/A</v>
      </c>
      <c r="BC48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malediction'!$F$6,T70,IF(OFFSET('Races et classe et malediction'!$H$2,MATCH('Fiche perso'!$I$3,'Races et classe et malediction'!$H$3:$H$604,0),8)='Races et classe et malediction'!$F$7,AE70,IF(OFFSET('Races et classe et malediction'!$H$2,MATCH('Fiche perso'!$I$3,'Races et classe et malediction'!$H$3:$H$604,0),8)='Races et classe et malediction'!$F$8,T92))))</f>
        <v>#N/A</v>
      </c>
      <c r="BD48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malediction'!$F$6,U70,IF(OFFSET('Races et classe et malediction'!$H$2,MATCH('Fiche perso'!$I$3,'Races et classe et malediction'!$H$3:$H$604,0),8)='Races et classe et malediction'!$F$7,AF70,IF(OFFSET('Races et classe et malediction'!$H$2,MATCH('Fiche perso'!$I$3,'Races et classe et malediction'!$H$3:$H$604,0),8)='Races et classe et malediction'!$F$8,U92))))</f>
        <v>#N/A</v>
      </c>
      <c r="BE48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malediction'!$F$6,V70,IF(OFFSET('Races et classe et malediction'!$H$2,MATCH('Fiche perso'!$I$3,'Races et classe et malediction'!$H$3:$H$604,0),8)='Races et classe et malediction'!$F$7,AG70,IF(OFFSET('Races et classe et malediction'!$H$2,MATCH('Fiche perso'!$I$3,'Races et classe et malediction'!$H$3:$H$604,0),8)='Races et classe et malediction'!$F$8,V92))))</f>
        <v>#N/A</v>
      </c>
      <c r="BF48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malediction'!$F$6,W70,IF(OFFSET('Races et classe et malediction'!$H$2,MATCH('Fiche perso'!$I$3,'Races et classe et malediction'!$H$3:$H$604,0),8)='Races et classe et malediction'!$F$7,AH70,IF(OFFSET('Races et classe et malediction'!$H$2,MATCH('Fiche perso'!$I$3,'Races et classe et malediction'!$H$3:$H$604,0),8)='Races et classe et malediction'!$F$8,W92))))</f>
        <v>#N/A</v>
      </c>
      <c r="BG48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malediction'!$F$6,X70,IF(OFFSET('Races et classe et malediction'!$H$2,MATCH('Fiche perso'!$I$3,'Races et classe et malediction'!$H$3:$H$604,0),8)='Races et classe et malediction'!$F$7,AI70,IF(OFFSET('Races et classe et malediction'!$H$2,MATCH('Fiche perso'!$I$3,'Races et classe et malediction'!$H$3:$H$604,0),8)='Races et classe et malediction'!$F$8,X92))))</f>
        <v>#N/A</v>
      </c>
      <c r="BH48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malediction'!$F$6,Y70,IF(OFFSET('Races et classe et malediction'!$H$2,MATCH('Fiche perso'!$I$3,'Races et classe et malediction'!$H$3:$H$604,0),8)='Races et classe et malediction'!$F$7,AJ70,IF(OFFSET('Races et classe et malediction'!$H$2,MATCH('Fiche perso'!$I$3,'Races et classe et malediction'!$H$3:$H$604,0),8)='Races et classe et malediction'!$F$8,Y92))))</f>
        <v>#N/A</v>
      </c>
      <c r="BI48" s="129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malediction'!$F$6,Z70,IF(OFFSET('Races et classe et malediction'!$H$2,MATCH('Fiche perso'!$I$3,'Races et classe et malediction'!$H$3:$H$604,0),8)='Races et classe et malediction'!$F$7,AK70,IF(OFFSET('Races et classe et malediction'!$H$2,MATCH('Fiche perso'!$I$3,'Races et classe et malediction'!$H$3:$H$604,0),8)='Races et classe et malediction'!$F$8,Z92))))</f>
        <v>#N/A</v>
      </c>
      <c r="BJ48" s="127">
        <v>20.0</v>
      </c>
      <c r="BK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malediction'!$F$6,R48,IF(OFFSET('Races et classe et malediction'!$H$2,MATCH('Fiche perso'!$I$3,'Races et classe et malediction'!$H$3:$H$604,0),8)='Races et classe et malediction'!$F$7,AM70,IF(OFFSET('Races et classe et malediction'!$H$2,MATCH('Fiche perso'!$I$3,'Races et classe et malediction'!$H$3:$H$604,0),8)='Races et classe et malediction'!$F$8,AC92))))</f>
        <v>#N/A</v>
      </c>
      <c r="BL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malediction'!$F$6,S48,IF(OFFSET('Races et classe et malediction'!$H$2,MATCH('Fiche perso'!$I$3,'Races et classe et malediction'!$H$3:$H$604,0),8)='Races et classe et malediction'!$F$7,AN70,IF(OFFSET('Races et classe et malediction'!$H$2,MATCH('Fiche perso'!$I$3,'Races et classe et malediction'!$H$3:$H$604,0),8)='Races et classe et malediction'!$F$8,AD92))))</f>
        <v>#N/A</v>
      </c>
      <c r="BM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malediction'!$F$6,T48,IF(OFFSET('Races et classe et malediction'!$H$2,MATCH('Fiche perso'!$I$3,'Races et classe et malediction'!$H$3:$H$604,0),8)='Races et classe et malediction'!$F$7,AO70,IF(OFFSET('Races et classe et malediction'!$H$2,MATCH('Fiche perso'!$I$3,'Races et classe et malediction'!$H$3:$H$604,0),8)='Races et classe et malediction'!$F$8,AE92))))</f>
        <v>#N/A</v>
      </c>
      <c r="BN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malediction'!$F$6,U48,IF(OFFSET('Races et classe et malediction'!$H$2,MATCH('Fiche perso'!$I$3,'Races et classe et malediction'!$H$3:$H$604,0),8)='Races et classe et malediction'!$F$7,AP70,IF(OFFSET('Races et classe et malediction'!$H$2,MATCH('Fiche perso'!$I$3,'Races et classe et malediction'!$H$3:$H$604,0),8)='Races et classe et malediction'!$F$8,AF92))))</f>
        <v>#N/A</v>
      </c>
      <c r="BO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malediction'!$F$6,V48,IF(OFFSET('Races et classe et malediction'!$H$2,MATCH('Fiche perso'!$I$3,'Races et classe et malediction'!$H$3:$H$604,0),8)='Races et classe et malediction'!$F$7,AQ70,IF(OFFSET('Races et classe et malediction'!$H$2,MATCH('Fiche perso'!$I$3,'Races et classe et malediction'!$H$3:$H$604,0),8)='Races et classe et malediction'!$F$8,AG92))))</f>
        <v>#N/A</v>
      </c>
      <c r="BP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malediction'!$F$6,W48,IF(OFFSET('Races et classe et malediction'!$H$2,MATCH('Fiche perso'!$I$3,'Races et classe et malediction'!$H$3:$H$604,0),8)='Races et classe et malediction'!$F$7,AR70,IF(OFFSET('Races et classe et malediction'!$H$2,MATCH('Fiche perso'!$I$3,'Races et classe et malediction'!$H$3:$H$604,0),8)='Races et classe et malediction'!$F$8,AH92))))</f>
        <v>#N/A</v>
      </c>
      <c r="BQ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malediction'!$F$6,X48,IF(OFFSET('Races et classe et malediction'!$H$2,MATCH('Fiche perso'!$I$3,'Races et classe et malediction'!$H$3:$H$604,0),8)='Races et classe et malediction'!$F$7,AS70,IF(OFFSET('Races et classe et malediction'!$H$2,MATCH('Fiche perso'!$I$3,'Races et classe et malediction'!$H$3:$H$604,0),8)='Races et classe et malediction'!$F$8,AI92))))</f>
        <v>#N/A</v>
      </c>
      <c r="BR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malediction'!$F$6,Y48,IF(OFFSET('Races et classe et malediction'!$H$2,MATCH('Fiche perso'!$I$3,'Races et classe et malediction'!$H$3:$H$604,0),8)='Races et classe et malediction'!$F$7,AT70,IF(OFFSET('Races et classe et malediction'!$H$2,MATCH('Fiche perso'!$I$3,'Races et classe et malediction'!$H$3:$H$604,0),8)='Races et classe et malediction'!$F$8,AJ92))))</f>
        <v>#N/A</v>
      </c>
      <c r="BS48" s="11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malediction'!$F$6,Z48,IF(OFFSET('Races et classe et malediction'!$H$2,MATCH('Fiche perso'!$I$3,'Races et classe et malediction'!$H$3:$H$604,0),8)='Races et classe et malediction'!$F$7,AU70,IF(OFFSET('Races et classe et malediction'!$H$2,MATCH('Fiche perso'!$I$3,'Races et classe et malediction'!$H$3:$H$604,0),8)='Races et classe et malediction'!$F$8,AK92))))</f>
        <v>#N/A</v>
      </c>
    </row>
    <row r="49" ht="12.75" customHeight="1">
      <c r="A49" s="95"/>
      <c r="C49" s="86"/>
      <c r="M49" s="89">
        <v>1509000.0</v>
      </c>
      <c r="N49" s="90">
        <f t="shared" si="23"/>
        <v>49</v>
      </c>
      <c r="O49" s="98">
        <v>14.0</v>
      </c>
      <c r="Q49" s="99" t="s">
        <v>131</v>
      </c>
      <c r="R49" s="100"/>
      <c r="S49" s="100"/>
      <c r="T49" s="100"/>
      <c r="U49" s="100"/>
      <c r="V49" s="100"/>
      <c r="W49" s="100"/>
      <c r="X49" s="100"/>
      <c r="Y49" s="100"/>
      <c r="Z49" s="101"/>
      <c r="AA49" s="86"/>
      <c r="AB49" s="99" t="s">
        <v>132</v>
      </c>
      <c r="AC49" s="100"/>
      <c r="AD49" s="100"/>
      <c r="AE49" s="100"/>
      <c r="AF49" s="100"/>
      <c r="AG49" s="100"/>
      <c r="AH49" s="100"/>
      <c r="AI49" s="100"/>
      <c r="AJ49" s="100"/>
      <c r="AK49" s="101"/>
      <c r="AL49" s="99" t="s">
        <v>133</v>
      </c>
      <c r="AM49" s="100"/>
      <c r="AN49" s="100"/>
      <c r="AO49" s="100"/>
      <c r="AP49" s="100"/>
      <c r="AQ49" s="100"/>
      <c r="AR49" s="100"/>
      <c r="AS49" s="100"/>
      <c r="AT49" s="100"/>
      <c r="AU49" s="101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99" t="s">
        <v>134</v>
      </c>
      <c r="BK49" s="100"/>
      <c r="BL49" s="100"/>
      <c r="BM49" s="100"/>
      <c r="BN49" s="100"/>
      <c r="BO49" s="100"/>
      <c r="BP49" s="100"/>
      <c r="BQ49" s="100"/>
      <c r="BR49" s="100"/>
      <c r="BS49" s="101"/>
    </row>
    <row r="50" ht="12.75" customHeight="1">
      <c r="A50" s="95"/>
      <c r="C50" s="86"/>
      <c r="M50" s="89">
        <v>1549000.0</v>
      </c>
      <c r="N50" s="90">
        <f t="shared" si="23"/>
        <v>50</v>
      </c>
      <c r="O50" s="98">
        <v>14.0</v>
      </c>
      <c r="Q50" s="105" t="s">
        <v>121</v>
      </c>
      <c r="R50" s="106" t="s">
        <v>122</v>
      </c>
      <c r="S50" s="106" t="s">
        <v>123</v>
      </c>
      <c r="T50" s="106" t="s">
        <v>124</v>
      </c>
      <c r="U50" s="106" t="s">
        <v>125</v>
      </c>
      <c r="V50" s="106" t="s">
        <v>126</v>
      </c>
      <c r="W50" s="106" t="s">
        <v>127</v>
      </c>
      <c r="X50" s="106" t="s">
        <v>128</v>
      </c>
      <c r="Y50" s="106" t="s">
        <v>129</v>
      </c>
      <c r="Z50" s="108" t="s">
        <v>130</v>
      </c>
      <c r="AA50" s="86"/>
      <c r="AB50" s="105" t="s">
        <v>121</v>
      </c>
      <c r="AC50" s="106" t="s">
        <v>122</v>
      </c>
      <c r="AD50" s="106" t="s">
        <v>123</v>
      </c>
      <c r="AE50" s="106" t="s">
        <v>124</v>
      </c>
      <c r="AF50" s="106" t="s">
        <v>125</v>
      </c>
      <c r="AG50" s="106" t="s">
        <v>126</v>
      </c>
      <c r="AH50" s="106" t="s">
        <v>127</v>
      </c>
      <c r="AI50" s="106" t="s">
        <v>128</v>
      </c>
      <c r="AJ50" s="106" t="s">
        <v>129</v>
      </c>
      <c r="AK50" s="107" t="s">
        <v>130</v>
      </c>
      <c r="AL50" s="102" t="s">
        <v>121</v>
      </c>
      <c r="AM50" s="103" t="s">
        <v>122</v>
      </c>
      <c r="AN50" s="103" t="s">
        <v>123</v>
      </c>
      <c r="AO50" s="103" t="s">
        <v>124</v>
      </c>
      <c r="AP50" s="103" t="s">
        <v>125</v>
      </c>
      <c r="AQ50" s="103" t="s">
        <v>126</v>
      </c>
      <c r="AR50" s="103" t="s">
        <v>127</v>
      </c>
      <c r="AS50" s="103" t="s">
        <v>128</v>
      </c>
      <c r="AT50" s="103" t="s">
        <v>129</v>
      </c>
      <c r="AU50" s="104" t="s">
        <v>130</v>
      </c>
      <c r="AV50" s="86"/>
      <c r="AW50" s="86"/>
      <c r="AX50" s="86"/>
      <c r="AY50" s="86"/>
      <c r="AZ50" s="130" t="s">
        <v>121</v>
      </c>
      <c r="BA50" s="131" t="s">
        <v>135</v>
      </c>
      <c r="BB50" s="86"/>
      <c r="BC50" s="86"/>
      <c r="BD50" s="86"/>
      <c r="BE50" s="86"/>
      <c r="BF50" s="86"/>
      <c r="BG50" s="86"/>
      <c r="BH50" s="86"/>
      <c r="BI50" s="86"/>
      <c r="BJ50" s="102" t="s">
        <v>121</v>
      </c>
      <c r="BK50" s="103" t="s">
        <v>122</v>
      </c>
      <c r="BL50" s="103" t="s">
        <v>123</v>
      </c>
      <c r="BM50" s="103" t="s">
        <v>124</v>
      </c>
      <c r="BN50" s="103" t="s">
        <v>125</v>
      </c>
      <c r="BO50" s="103" t="s">
        <v>126</v>
      </c>
      <c r="BP50" s="103" t="s">
        <v>127</v>
      </c>
      <c r="BQ50" s="103" t="s">
        <v>128</v>
      </c>
      <c r="BR50" s="103" t="s">
        <v>129</v>
      </c>
      <c r="BS50" s="104" t="s">
        <v>130</v>
      </c>
    </row>
    <row r="51" ht="12.75" customHeight="1">
      <c r="A51" s="95"/>
      <c r="C51" s="86"/>
      <c r="M51" s="89">
        <v>1589000.0</v>
      </c>
      <c r="N51" s="90">
        <f t="shared" si="23"/>
        <v>51</v>
      </c>
      <c r="O51" s="98">
        <v>14.0</v>
      </c>
      <c r="Q51" s="113">
        <v>1.0</v>
      </c>
      <c r="R51" s="114" t="s">
        <v>122</v>
      </c>
      <c r="S51" s="114"/>
      <c r="T51" s="114"/>
      <c r="U51" s="114"/>
      <c r="V51" s="114"/>
      <c r="W51" s="114"/>
      <c r="X51" s="114"/>
      <c r="Y51" s="114"/>
      <c r="Z51" s="116"/>
      <c r="AA51" s="86"/>
      <c r="AB51" s="113">
        <v>1.0</v>
      </c>
      <c r="AC51" s="114"/>
      <c r="AD51" s="114"/>
      <c r="AE51" s="114"/>
      <c r="AF51" s="114"/>
      <c r="AG51" s="114"/>
      <c r="AH51" s="114"/>
      <c r="AI51" s="114"/>
      <c r="AJ51" s="114"/>
      <c r="AK51" s="115"/>
      <c r="AL51" s="110">
        <v>1.0</v>
      </c>
      <c r="AM51" s="111"/>
      <c r="AN51" s="111" t="str">
        <f t="shared" ref="AN51:AU51" si="31">""</f>
        <v/>
      </c>
      <c r="AO51" s="111" t="str">
        <f t="shared" si="31"/>
        <v/>
      </c>
      <c r="AP51" s="111" t="str">
        <f t="shared" si="31"/>
        <v/>
      </c>
      <c r="AQ51" s="111" t="str">
        <f t="shared" si="31"/>
        <v/>
      </c>
      <c r="AR51" s="111" t="str">
        <f t="shared" si="31"/>
        <v/>
      </c>
      <c r="AS51" s="111" t="str">
        <f t="shared" si="31"/>
        <v/>
      </c>
      <c r="AT51" s="111" t="str">
        <f t="shared" si="31"/>
        <v/>
      </c>
      <c r="AU51" s="112" t="str">
        <f t="shared" si="31"/>
        <v/>
      </c>
      <c r="AV51" s="117"/>
      <c r="AW51" s="117"/>
      <c r="AX51" s="117"/>
      <c r="AY51" s="117"/>
      <c r="AZ51" s="102">
        <f>1</f>
        <v>1</v>
      </c>
      <c r="BA51" s="104" t="str">
        <f>IF(OFFSET('Races et classe et malediction'!$H$2,MATCH('Fiche perso'!$I$3,'Races et classe et malediction'!$H$3:$H$604,0),12)="M","","")</f>
        <v>#N/A</v>
      </c>
      <c r="BB51" s="117"/>
      <c r="BC51" s="117"/>
      <c r="BD51" s="117"/>
      <c r="BE51" s="117"/>
      <c r="BF51" s="117"/>
      <c r="BG51" s="117"/>
      <c r="BH51" s="117"/>
      <c r="BI51" s="117"/>
      <c r="BJ51" s="110">
        <v>1.0</v>
      </c>
      <c r="BK5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malediction'!$F$6,AC29,IF(OFFSET('Races et classe et malediction'!$H$2,MATCH('Fiche perso'!$I$3,'Races et classe et malediction'!$H$3:$H$604,0),8)='Races et classe et malediction'!$F$7,AM29,IF(OFFSET('Races et classe et malediction'!$H$2,MATCH('Fiche perso'!$I$3,'Races et classe et malediction'!$H$3:$H$604,0),8)='Races et classe et malediction'!$F$8,AM73))))</f>
        <v>#N/A</v>
      </c>
      <c r="BL5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malediction'!$F$6,AD29,IF(OFFSET('Races et classe et malediction'!$H$2,MATCH('Fiche perso'!$I$3,'Races et classe et malediction'!$H$3:$H$604,0),8)='Races et classe et malediction'!$F$7,AN29,IF(OFFSET('Races et classe et malediction'!$H$2,MATCH('Fiche perso'!$I$3,'Races et classe et malediction'!$H$3:$H$604,0),8)='Races et classe et malediction'!$F$8,AN73))))</f>
        <v>#N/A</v>
      </c>
      <c r="BM5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malediction'!$F$6,AE29,IF(OFFSET('Races et classe et malediction'!$H$2,MATCH('Fiche perso'!$I$3,'Races et classe et malediction'!$H$3:$H$604,0),8)='Races et classe et malediction'!$F$7,AO29,IF(OFFSET('Races et classe et malediction'!$H$2,MATCH('Fiche perso'!$I$3,'Races et classe et malediction'!$H$3:$H$604,0),8)='Races et classe et malediction'!$F$8,AO73))))</f>
        <v>#N/A</v>
      </c>
      <c r="BN5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malediction'!$F$6,AF29,IF(OFFSET('Races et classe et malediction'!$H$2,MATCH('Fiche perso'!$I$3,'Races et classe et malediction'!$H$3:$H$604,0),8)='Races et classe et malediction'!$F$7,AP29,IF(OFFSET('Races et classe et malediction'!$H$2,MATCH('Fiche perso'!$I$3,'Races et classe et malediction'!$H$3:$H$604,0),8)='Races et classe et malediction'!$F$8,AP73))))</f>
        <v>#N/A</v>
      </c>
      <c r="BO5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malediction'!$F$6,AG29,IF(OFFSET('Races et classe et malediction'!$H$2,MATCH('Fiche perso'!$I$3,'Races et classe et malediction'!$H$3:$H$604,0),8)='Races et classe et malediction'!$F$7,AQ29,IF(OFFSET('Races et classe et malediction'!$H$2,MATCH('Fiche perso'!$I$3,'Races et classe et malediction'!$H$3:$H$604,0),8)='Races et classe et malediction'!$F$8,AQ73))))</f>
        <v>#N/A</v>
      </c>
      <c r="BP5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malediction'!$F$6,AH29,IF(OFFSET('Races et classe et malediction'!$H$2,MATCH('Fiche perso'!$I$3,'Races et classe et malediction'!$H$3:$H$604,0),8)='Races et classe et malediction'!$F$7,AR29,IF(OFFSET('Races et classe et malediction'!$H$2,MATCH('Fiche perso'!$I$3,'Races et classe et malediction'!$H$3:$H$604,0),8)='Races et classe et malediction'!$F$8,AR73))))</f>
        <v>#N/A</v>
      </c>
      <c r="BQ5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malediction'!$F$6,AI29,IF(OFFSET('Races et classe et malediction'!$H$2,MATCH('Fiche perso'!$I$3,'Races et classe et malediction'!$H$3:$H$604,0),8)='Races et classe et malediction'!$F$7,AS29,IF(OFFSET('Races et classe et malediction'!$H$2,MATCH('Fiche perso'!$I$3,'Races et classe et malediction'!$H$3:$H$604,0),8)='Races et classe et malediction'!$F$8,AS73))))</f>
        <v>#N/A</v>
      </c>
      <c r="BR5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malediction'!$F$6,AJ29,IF(OFFSET('Races et classe et malediction'!$H$2,MATCH('Fiche perso'!$I$3,'Races et classe et malediction'!$H$3:$H$604,0),8)='Races et classe et malediction'!$F$7,AT29,IF(OFFSET('Races et classe et malediction'!$H$2,MATCH('Fiche perso'!$I$3,'Races et classe et malediction'!$H$3:$H$604,0),8)='Races et classe et malediction'!$F$8,AT73))))</f>
        <v>#N/A</v>
      </c>
      <c r="BS51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malediction'!$F$6,AK29,IF(OFFSET('Races et classe et malediction'!$H$2,MATCH('Fiche perso'!$I$3,'Races et classe et malediction'!$H$3:$H$604,0),8)='Races et classe et malediction'!$F$7,AU29,IF(OFFSET('Races et classe et malediction'!$H$2,MATCH('Fiche perso'!$I$3,'Races et classe et malediction'!$H$3:$H$604,0),8)='Races et classe et malediction'!$F$8,AU73))))</f>
        <v>#N/A</v>
      </c>
    </row>
    <row r="52" ht="12.75" customHeight="1">
      <c r="A52" s="95"/>
      <c r="C52" s="86"/>
      <c r="M52" s="89">
        <v>1629000.0</v>
      </c>
      <c r="N52" s="90">
        <f t="shared" si="23"/>
        <v>52</v>
      </c>
      <c r="O52" s="98">
        <v>14.0</v>
      </c>
      <c r="Q52" s="113">
        <v>2.0</v>
      </c>
      <c r="R52" s="114" t="s">
        <v>122</v>
      </c>
      <c r="S52" s="114"/>
      <c r="T52" s="114"/>
      <c r="U52" s="114"/>
      <c r="V52" s="114"/>
      <c r="W52" s="114"/>
      <c r="X52" s="114"/>
      <c r="Y52" s="114"/>
      <c r="Z52" s="116"/>
      <c r="AA52" s="86"/>
      <c r="AB52" s="113">
        <v>2.0</v>
      </c>
      <c r="AC52" s="114" t="s">
        <v>122</v>
      </c>
      <c r="AD52" s="114"/>
      <c r="AE52" s="114"/>
      <c r="AF52" s="114"/>
      <c r="AG52" s="114"/>
      <c r="AH52" s="114"/>
      <c r="AI52" s="114"/>
      <c r="AJ52" s="114"/>
      <c r="AK52" s="115"/>
      <c r="AL52" s="110">
        <v>2.0</v>
      </c>
      <c r="AM52" s="132">
        <v>2.0</v>
      </c>
      <c r="AN52" s="132"/>
      <c r="AO52" s="132"/>
      <c r="AP52" s="132"/>
      <c r="AQ52" s="132"/>
      <c r="AR52" s="111" t="str">
        <f t="shared" ref="AR52:AU52" si="32">""</f>
        <v/>
      </c>
      <c r="AS52" s="111" t="str">
        <f t="shared" si="32"/>
        <v/>
      </c>
      <c r="AT52" s="111" t="str">
        <f t="shared" si="32"/>
        <v/>
      </c>
      <c r="AU52" s="112" t="str">
        <f t="shared" si="32"/>
        <v/>
      </c>
      <c r="AV52" s="117"/>
      <c r="AW52" s="117"/>
      <c r="AX52" s="117"/>
      <c r="AY52" s="117"/>
      <c r="AZ52" s="102">
        <f t="shared" ref="AZ52:AZ70" si="34">AZ51+1</f>
        <v>2</v>
      </c>
      <c r="BA52" s="104" t="str">
        <f>IF(OFFSET('Races et classe et malediction'!$H$2,MATCH('Fiche perso'!$I$3,'Races et classe et malediction'!$H$3:$H$604,0),12)="M",3,"")</f>
        <v>#N/A</v>
      </c>
      <c r="BB52" s="117"/>
      <c r="BC52" s="117"/>
      <c r="BD52" s="117"/>
      <c r="BE52" s="117"/>
      <c r="BF52" s="117"/>
      <c r="BG52" s="117"/>
      <c r="BH52" s="117"/>
      <c r="BI52" s="117"/>
      <c r="BJ52" s="110">
        <v>2.0</v>
      </c>
      <c r="BK5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malediction'!$F$6,AC30,IF(OFFSET('Races et classe et malediction'!$H$2,MATCH('Fiche perso'!$I$3,'Races et classe et malediction'!$H$3:$H$604,0),8)='Races et classe et malediction'!$F$7,AM30,IF(OFFSET('Races et classe et malediction'!$H$2,MATCH('Fiche perso'!$I$3,'Races et classe et malediction'!$H$3:$H$604,0),8)='Races et classe et malediction'!$F$8,AM74))))</f>
        <v>#N/A</v>
      </c>
      <c r="BL5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malediction'!$F$6,AD30,IF(OFFSET('Races et classe et malediction'!$H$2,MATCH('Fiche perso'!$I$3,'Races et classe et malediction'!$H$3:$H$604,0),8)='Races et classe et malediction'!$F$7,AN30,IF(OFFSET('Races et classe et malediction'!$H$2,MATCH('Fiche perso'!$I$3,'Races et classe et malediction'!$H$3:$H$604,0),8)='Races et classe et malediction'!$F$8,AN74))))</f>
        <v>#N/A</v>
      </c>
      <c r="BM5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malediction'!$F$6,AE30,IF(OFFSET('Races et classe et malediction'!$H$2,MATCH('Fiche perso'!$I$3,'Races et classe et malediction'!$H$3:$H$604,0),8)='Races et classe et malediction'!$F$7,AO30,IF(OFFSET('Races et classe et malediction'!$H$2,MATCH('Fiche perso'!$I$3,'Races et classe et malediction'!$H$3:$H$604,0),8)='Races et classe et malediction'!$F$8,AO74))))</f>
        <v>#N/A</v>
      </c>
      <c r="BN5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malediction'!$F$6,AF30,IF(OFFSET('Races et classe et malediction'!$H$2,MATCH('Fiche perso'!$I$3,'Races et classe et malediction'!$H$3:$H$604,0),8)='Races et classe et malediction'!$F$7,AP30,IF(OFFSET('Races et classe et malediction'!$H$2,MATCH('Fiche perso'!$I$3,'Races et classe et malediction'!$H$3:$H$604,0),8)='Races et classe et malediction'!$F$8,AP74))))</f>
        <v>#N/A</v>
      </c>
      <c r="BO5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malediction'!$F$6,AG30,IF(OFFSET('Races et classe et malediction'!$H$2,MATCH('Fiche perso'!$I$3,'Races et classe et malediction'!$H$3:$H$604,0),8)='Races et classe et malediction'!$F$7,AQ30,IF(OFFSET('Races et classe et malediction'!$H$2,MATCH('Fiche perso'!$I$3,'Races et classe et malediction'!$H$3:$H$604,0),8)='Races et classe et malediction'!$F$8,AQ74))))</f>
        <v>#N/A</v>
      </c>
      <c r="BP5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malediction'!$F$6,AH30,IF(OFFSET('Races et classe et malediction'!$H$2,MATCH('Fiche perso'!$I$3,'Races et classe et malediction'!$H$3:$H$604,0),8)='Races et classe et malediction'!$F$7,AR30,IF(OFFSET('Races et classe et malediction'!$H$2,MATCH('Fiche perso'!$I$3,'Races et classe et malediction'!$H$3:$H$604,0),8)='Races et classe et malediction'!$F$8,AR74))))</f>
        <v>#N/A</v>
      </c>
      <c r="BQ5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malediction'!$F$6,AI30,IF(OFFSET('Races et classe et malediction'!$H$2,MATCH('Fiche perso'!$I$3,'Races et classe et malediction'!$H$3:$H$604,0),8)='Races et classe et malediction'!$F$7,AS30,IF(OFFSET('Races et classe et malediction'!$H$2,MATCH('Fiche perso'!$I$3,'Races et classe et malediction'!$H$3:$H$604,0),8)='Races et classe et malediction'!$F$8,AS74))))</f>
        <v>#N/A</v>
      </c>
      <c r="BR5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malediction'!$F$6,AJ30,IF(OFFSET('Races et classe et malediction'!$H$2,MATCH('Fiche perso'!$I$3,'Races et classe et malediction'!$H$3:$H$604,0),8)='Races et classe et malediction'!$F$7,AT30,IF(OFFSET('Races et classe et malediction'!$H$2,MATCH('Fiche perso'!$I$3,'Races et classe et malediction'!$H$3:$H$604,0),8)='Races et classe et malediction'!$F$8,AT74))))</f>
        <v>#N/A</v>
      </c>
      <c r="BS52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malediction'!$F$6,AK30,IF(OFFSET('Races et classe et malediction'!$H$2,MATCH('Fiche perso'!$I$3,'Races et classe et malediction'!$H$3:$H$604,0),8)='Races et classe et malediction'!$F$7,AU30,IF(OFFSET('Races et classe et malediction'!$H$2,MATCH('Fiche perso'!$I$3,'Races et classe et malediction'!$H$3:$H$604,0),8)='Races et classe et malediction'!$F$8,AU74))))</f>
        <v>#N/A</v>
      </c>
    </row>
    <row r="53" ht="12.75" customHeight="1">
      <c r="A53" s="95"/>
      <c r="C53" s="86"/>
      <c r="M53" s="89">
        <v>1669000.0</v>
      </c>
      <c r="N53" s="90">
        <f t="shared" si="23"/>
        <v>53</v>
      </c>
      <c r="O53" s="98">
        <v>15.0</v>
      </c>
      <c r="Q53" s="113">
        <v>3.0</v>
      </c>
      <c r="R53" s="114" t="s">
        <v>122</v>
      </c>
      <c r="S53" s="114" t="s">
        <v>123</v>
      </c>
      <c r="T53" s="114"/>
      <c r="U53" s="114"/>
      <c r="V53" s="114"/>
      <c r="W53" s="114"/>
      <c r="X53" s="114"/>
      <c r="Y53" s="114"/>
      <c r="Z53" s="116"/>
      <c r="AA53" s="86"/>
      <c r="AB53" s="113">
        <v>3.0</v>
      </c>
      <c r="AC53" s="114" t="s">
        <v>122</v>
      </c>
      <c r="AD53" s="114"/>
      <c r="AE53" s="114"/>
      <c r="AF53" s="114"/>
      <c r="AG53" s="114"/>
      <c r="AH53" s="114"/>
      <c r="AI53" s="114"/>
      <c r="AJ53" s="114"/>
      <c r="AK53" s="115"/>
      <c r="AL53" s="110">
        <v>3.0</v>
      </c>
      <c r="AM53" s="133">
        <v>3.0</v>
      </c>
      <c r="AN53" s="133"/>
      <c r="AO53" s="133"/>
      <c r="AP53" s="133"/>
      <c r="AQ53" s="133"/>
      <c r="AR53" s="111" t="str">
        <f t="shared" ref="AR53:AU53" si="33">""</f>
        <v/>
      </c>
      <c r="AS53" s="111" t="str">
        <f t="shared" si="33"/>
        <v/>
      </c>
      <c r="AT53" s="111" t="str">
        <f t="shared" si="33"/>
        <v/>
      </c>
      <c r="AU53" s="112" t="str">
        <f t="shared" si="33"/>
        <v/>
      </c>
      <c r="AV53" s="117"/>
      <c r="AW53" s="117"/>
      <c r="AX53" s="117"/>
      <c r="AY53" s="117"/>
      <c r="AZ53" s="102">
        <f t="shared" si="34"/>
        <v>3</v>
      </c>
      <c r="BA53" s="104" t="str">
        <f>IF(OFFSET('Races et classe et malediction'!$H$2,MATCH('Fiche perso'!$I$3,'Races et classe et malediction'!$H$3:$H$604,0),12)="M",3,"")</f>
        <v>#N/A</v>
      </c>
      <c r="BB53" s="117"/>
      <c r="BC53" s="117"/>
      <c r="BD53" s="117"/>
      <c r="BE53" s="117"/>
      <c r="BF53" s="117"/>
      <c r="BG53" s="117"/>
      <c r="BH53" s="117"/>
      <c r="BI53" s="117"/>
      <c r="BJ53" s="110">
        <v>3.0</v>
      </c>
      <c r="BK5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malediction'!$F$6,AC31,IF(OFFSET('Races et classe et malediction'!$H$2,MATCH('Fiche perso'!$I$3,'Races et classe et malediction'!$H$3:$H$604,0),8)='Races et classe et malediction'!$F$7,AM31,IF(OFFSET('Races et classe et malediction'!$H$2,MATCH('Fiche perso'!$I$3,'Races et classe et malediction'!$H$3:$H$604,0),8)='Races et classe et malediction'!$F$8,AM75))))</f>
        <v>#N/A</v>
      </c>
      <c r="BL5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malediction'!$F$6,AD31,IF(OFFSET('Races et classe et malediction'!$H$2,MATCH('Fiche perso'!$I$3,'Races et classe et malediction'!$H$3:$H$604,0),8)='Races et classe et malediction'!$F$7,AN31,IF(OFFSET('Races et classe et malediction'!$H$2,MATCH('Fiche perso'!$I$3,'Races et classe et malediction'!$H$3:$H$604,0),8)='Races et classe et malediction'!$F$8,AN75))))</f>
        <v>#N/A</v>
      </c>
      <c r="BM5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malediction'!$F$6,AE31,IF(OFFSET('Races et classe et malediction'!$H$2,MATCH('Fiche perso'!$I$3,'Races et classe et malediction'!$H$3:$H$604,0),8)='Races et classe et malediction'!$F$7,AO31,IF(OFFSET('Races et classe et malediction'!$H$2,MATCH('Fiche perso'!$I$3,'Races et classe et malediction'!$H$3:$H$604,0),8)='Races et classe et malediction'!$F$8,AO75))))</f>
        <v>#N/A</v>
      </c>
      <c r="BN5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malediction'!$F$6,AF31,IF(OFFSET('Races et classe et malediction'!$H$2,MATCH('Fiche perso'!$I$3,'Races et classe et malediction'!$H$3:$H$604,0),8)='Races et classe et malediction'!$F$7,AP31,IF(OFFSET('Races et classe et malediction'!$H$2,MATCH('Fiche perso'!$I$3,'Races et classe et malediction'!$H$3:$H$604,0),8)='Races et classe et malediction'!$F$8,AP75))))</f>
        <v>#N/A</v>
      </c>
      <c r="BO5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malediction'!$F$6,AG31,IF(OFFSET('Races et classe et malediction'!$H$2,MATCH('Fiche perso'!$I$3,'Races et classe et malediction'!$H$3:$H$604,0),8)='Races et classe et malediction'!$F$7,AQ31,IF(OFFSET('Races et classe et malediction'!$H$2,MATCH('Fiche perso'!$I$3,'Races et classe et malediction'!$H$3:$H$604,0),8)='Races et classe et malediction'!$F$8,AQ75))))</f>
        <v>#N/A</v>
      </c>
      <c r="BP5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malediction'!$F$6,AH31,IF(OFFSET('Races et classe et malediction'!$H$2,MATCH('Fiche perso'!$I$3,'Races et classe et malediction'!$H$3:$H$604,0),8)='Races et classe et malediction'!$F$7,AR31,IF(OFFSET('Races et classe et malediction'!$H$2,MATCH('Fiche perso'!$I$3,'Races et classe et malediction'!$H$3:$H$604,0),8)='Races et classe et malediction'!$F$8,AR75))))</f>
        <v>#N/A</v>
      </c>
      <c r="BQ5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malediction'!$F$6,AI31,IF(OFFSET('Races et classe et malediction'!$H$2,MATCH('Fiche perso'!$I$3,'Races et classe et malediction'!$H$3:$H$604,0),8)='Races et classe et malediction'!$F$7,AS31,IF(OFFSET('Races et classe et malediction'!$H$2,MATCH('Fiche perso'!$I$3,'Races et classe et malediction'!$H$3:$H$604,0),8)='Races et classe et malediction'!$F$8,AS75))))</f>
        <v>#N/A</v>
      </c>
      <c r="BR5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malediction'!$F$6,AJ31,IF(OFFSET('Races et classe et malediction'!$H$2,MATCH('Fiche perso'!$I$3,'Races et classe et malediction'!$H$3:$H$604,0),8)='Races et classe et malediction'!$F$7,AT31,IF(OFFSET('Races et classe et malediction'!$H$2,MATCH('Fiche perso'!$I$3,'Races et classe et malediction'!$H$3:$H$604,0),8)='Races et classe et malediction'!$F$8,AT75))))</f>
        <v>#N/A</v>
      </c>
      <c r="BS53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malediction'!$F$6,AK31,IF(OFFSET('Races et classe et malediction'!$H$2,MATCH('Fiche perso'!$I$3,'Races et classe et malediction'!$H$3:$H$604,0),8)='Races et classe et malediction'!$F$7,AU31,IF(OFFSET('Races et classe et malediction'!$H$2,MATCH('Fiche perso'!$I$3,'Races et classe et malediction'!$H$3:$H$604,0),8)='Races et classe et malediction'!$F$8,AU75))))</f>
        <v>#N/A</v>
      </c>
    </row>
    <row r="54" ht="12.75" customHeight="1">
      <c r="A54" s="95"/>
      <c r="C54" s="86"/>
      <c r="M54" s="89">
        <v>1709000.0</v>
      </c>
      <c r="N54" s="90">
        <f t="shared" si="23"/>
        <v>54</v>
      </c>
      <c r="O54" s="98">
        <v>15.0</v>
      </c>
      <c r="Q54" s="113">
        <v>4.0</v>
      </c>
      <c r="R54" s="114" t="s">
        <v>122</v>
      </c>
      <c r="S54" s="114" t="s">
        <v>123</v>
      </c>
      <c r="T54" s="114"/>
      <c r="U54" s="114"/>
      <c r="V54" s="114"/>
      <c r="W54" s="114"/>
      <c r="X54" s="114"/>
      <c r="Y54" s="114"/>
      <c r="Z54" s="116"/>
      <c r="AA54" s="86"/>
      <c r="AB54" s="113">
        <v>4.0</v>
      </c>
      <c r="AC54" s="114" t="s">
        <v>122</v>
      </c>
      <c r="AD54" s="114"/>
      <c r="AE54" s="114"/>
      <c r="AF54" s="114"/>
      <c r="AG54" s="114"/>
      <c r="AH54" s="114"/>
      <c r="AI54" s="114"/>
      <c r="AJ54" s="114"/>
      <c r="AK54" s="115"/>
      <c r="AL54" s="110">
        <v>4.0</v>
      </c>
      <c r="AM54" s="132">
        <v>3.0</v>
      </c>
      <c r="AN54" s="132"/>
      <c r="AO54" s="132"/>
      <c r="AP54" s="132"/>
      <c r="AQ54" s="132"/>
      <c r="AR54" s="111" t="str">
        <f t="shared" ref="AR54:AU54" si="35">""</f>
        <v/>
      </c>
      <c r="AS54" s="111" t="str">
        <f t="shared" si="35"/>
        <v/>
      </c>
      <c r="AT54" s="111" t="str">
        <f t="shared" si="35"/>
        <v/>
      </c>
      <c r="AU54" s="112" t="str">
        <f t="shared" si="35"/>
        <v/>
      </c>
      <c r="AV54" s="117"/>
      <c r="AW54" s="117"/>
      <c r="AX54" s="117"/>
      <c r="AY54" s="117"/>
      <c r="AZ54" s="102">
        <f t="shared" si="34"/>
        <v>4</v>
      </c>
      <c r="BA54" s="104" t="str">
        <f>IF(OFFSET('Races et classe et malediction'!$H$2,MATCH('Fiche perso'!$I$3,'Races et classe et malediction'!$H$3:$H$604,0),12)="M",3,"")</f>
        <v>#N/A</v>
      </c>
      <c r="BB54" s="117"/>
      <c r="BC54" s="117"/>
      <c r="BD54" s="117"/>
      <c r="BE54" s="117"/>
      <c r="BF54" s="117"/>
      <c r="BG54" s="117"/>
      <c r="BH54" s="117"/>
      <c r="BI54" s="117"/>
      <c r="BJ54" s="110">
        <v>4.0</v>
      </c>
      <c r="BK5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malediction'!$F$6,AC32,IF(OFFSET('Races et classe et malediction'!$H$2,MATCH('Fiche perso'!$I$3,'Races et classe et malediction'!$H$3:$H$604,0),8)='Races et classe et malediction'!$F$7,AM32,IF(OFFSET('Races et classe et malediction'!$H$2,MATCH('Fiche perso'!$I$3,'Races et classe et malediction'!$H$3:$H$604,0),8)='Races et classe et malediction'!$F$8,AM76))))</f>
        <v>#N/A</v>
      </c>
      <c r="BL5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malediction'!$F$6,AD32,IF(OFFSET('Races et classe et malediction'!$H$2,MATCH('Fiche perso'!$I$3,'Races et classe et malediction'!$H$3:$H$604,0),8)='Races et classe et malediction'!$F$7,AN32,IF(OFFSET('Races et classe et malediction'!$H$2,MATCH('Fiche perso'!$I$3,'Races et classe et malediction'!$H$3:$H$604,0),8)='Races et classe et malediction'!$F$8,AN76))))</f>
        <v>#N/A</v>
      </c>
      <c r="BM5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malediction'!$F$6,AE32,IF(OFFSET('Races et classe et malediction'!$H$2,MATCH('Fiche perso'!$I$3,'Races et classe et malediction'!$H$3:$H$604,0),8)='Races et classe et malediction'!$F$7,AO32,IF(OFFSET('Races et classe et malediction'!$H$2,MATCH('Fiche perso'!$I$3,'Races et classe et malediction'!$H$3:$H$604,0),8)='Races et classe et malediction'!$F$8,AO76))))</f>
        <v>#N/A</v>
      </c>
      <c r="BN5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malediction'!$F$6,AF32,IF(OFFSET('Races et classe et malediction'!$H$2,MATCH('Fiche perso'!$I$3,'Races et classe et malediction'!$H$3:$H$604,0),8)='Races et classe et malediction'!$F$7,AP32,IF(OFFSET('Races et classe et malediction'!$H$2,MATCH('Fiche perso'!$I$3,'Races et classe et malediction'!$H$3:$H$604,0),8)='Races et classe et malediction'!$F$8,AP76))))</f>
        <v>#N/A</v>
      </c>
      <c r="BO5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malediction'!$F$6,AG32,IF(OFFSET('Races et classe et malediction'!$H$2,MATCH('Fiche perso'!$I$3,'Races et classe et malediction'!$H$3:$H$604,0),8)='Races et classe et malediction'!$F$7,AQ32,IF(OFFSET('Races et classe et malediction'!$H$2,MATCH('Fiche perso'!$I$3,'Races et classe et malediction'!$H$3:$H$604,0),8)='Races et classe et malediction'!$F$8,AQ76))))</f>
        <v>#N/A</v>
      </c>
      <c r="BP5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malediction'!$F$6,AH32,IF(OFFSET('Races et classe et malediction'!$H$2,MATCH('Fiche perso'!$I$3,'Races et classe et malediction'!$H$3:$H$604,0),8)='Races et classe et malediction'!$F$7,AR32,IF(OFFSET('Races et classe et malediction'!$H$2,MATCH('Fiche perso'!$I$3,'Races et classe et malediction'!$H$3:$H$604,0),8)='Races et classe et malediction'!$F$8,AR76))))</f>
        <v>#N/A</v>
      </c>
      <c r="BQ5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malediction'!$F$6,AI32,IF(OFFSET('Races et classe et malediction'!$H$2,MATCH('Fiche perso'!$I$3,'Races et classe et malediction'!$H$3:$H$604,0),8)='Races et classe et malediction'!$F$7,AS32,IF(OFFSET('Races et classe et malediction'!$H$2,MATCH('Fiche perso'!$I$3,'Races et classe et malediction'!$H$3:$H$604,0),8)='Races et classe et malediction'!$F$8,AS76))))</f>
        <v>#N/A</v>
      </c>
      <c r="BR5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malediction'!$F$6,AJ32,IF(OFFSET('Races et classe et malediction'!$H$2,MATCH('Fiche perso'!$I$3,'Races et classe et malediction'!$H$3:$H$604,0),8)='Races et classe et malediction'!$F$7,AT32,IF(OFFSET('Races et classe et malediction'!$H$2,MATCH('Fiche perso'!$I$3,'Races et classe et malediction'!$H$3:$H$604,0),8)='Races et classe et malediction'!$F$8,AT76))))</f>
        <v>#N/A</v>
      </c>
      <c r="BS54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malediction'!$F$6,AK32,IF(OFFSET('Races et classe et malediction'!$H$2,MATCH('Fiche perso'!$I$3,'Races et classe et malediction'!$H$3:$H$604,0),8)='Races et classe et malediction'!$F$7,AU32,IF(OFFSET('Races et classe et malediction'!$H$2,MATCH('Fiche perso'!$I$3,'Races et classe et malediction'!$H$3:$H$604,0),8)='Races et classe et malediction'!$F$8,AU76))))</f>
        <v>#N/A</v>
      </c>
    </row>
    <row r="55" ht="12.75" customHeight="1">
      <c r="A55" s="95"/>
      <c r="C55" s="86"/>
      <c r="M55" s="89">
        <v>1749000.0</v>
      </c>
      <c r="N55" s="90">
        <f t="shared" si="23"/>
        <v>55</v>
      </c>
      <c r="O55" s="98">
        <v>15.0</v>
      </c>
      <c r="Q55" s="113">
        <v>5.0</v>
      </c>
      <c r="R55" s="114" t="s">
        <v>122</v>
      </c>
      <c r="S55" s="114" t="s">
        <v>123</v>
      </c>
      <c r="T55" s="114" t="s">
        <v>124</v>
      </c>
      <c r="U55" s="114"/>
      <c r="V55" s="114"/>
      <c r="W55" s="114"/>
      <c r="X55" s="114"/>
      <c r="Y55" s="114"/>
      <c r="Z55" s="116"/>
      <c r="AA55" s="86"/>
      <c r="AB55" s="113">
        <v>5.0</v>
      </c>
      <c r="AC55" s="114" t="s">
        <v>122</v>
      </c>
      <c r="AD55" s="134" t="s">
        <v>123</v>
      </c>
      <c r="AE55" s="114"/>
      <c r="AF55" s="114"/>
      <c r="AG55" s="114"/>
      <c r="AH55" s="114"/>
      <c r="AI55" s="114"/>
      <c r="AJ55" s="114"/>
      <c r="AK55" s="115"/>
      <c r="AL55" s="110">
        <v>5.0</v>
      </c>
      <c r="AM55" s="133">
        <v>4.0</v>
      </c>
      <c r="AN55" s="133">
        <v>2.0</v>
      </c>
      <c r="AO55" s="133"/>
      <c r="AP55" s="133"/>
      <c r="AQ55" s="133"/>
      <c r="AR55" s="111" t="str">
        <f t="shared" ref="AR55:AU55" si="36">""</f>
        <v/>
      </c>
      <c r="AS55" s="111" t="str">
        <f t="shared" si="36"/>
        <v/>
      </c>
      <c r="AT55" s="111" t="str">
        <f t="shared" si="36"/>
        <v/>
      </c>
      <c r="AU55" s="112" t="str">
        <f t="shared" si="36"/>
        <v/>
      </c>
      <c r="AV55" s="117"/>
      <c r="AW55" s="117"/>
      <c r="AX55" s="117"/>
      <c r="AY55" s="117"/>
      <c r="AZ55" s="102">
        <f t="shared" si="34"/>
        <v>5</v>
      </c>
      <c r="BA55" s="104" t="str">
        <f>IF(OFFSET('Races et classe et malediction'!$H$2,MATCH('Fiche perso'!$I$3,'Races et classe et malediction'!$H$3:$H$604,0),12)="M",3,"")</f>
        <v>#N/A</v>
      </c>
      <c r="BB55" s="117"/>
      <c r="BC55" s="117"/>
      <c r="BD55" s="117"/>
      <c r="BE55" s="117"/>
      <c r="BF55" s="117"/>
      <c r="BG55" s="117"/>
      <c r="BH55" s="117"/>
      <c r="BI55" s="117"/>
      <c r="BJ55" s="110">
        <v>5.0</v>
      </c>
      <c r="BK5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malediction'!$F$6,AC33,IF(OFFSET('Races et classe et malediction'!$H$2,MATCH('Fiche perso'!$I$3,'Races et classe et malediction'!$H$3:$H$604,0),8)='Races et classe et malediction'!$F$7,AM33,IF(OFFSET('Races et classe et malediction'!$H$2,MATCH('Fiche perso'!$I$3,'Races et classe et malediction'!$H$3:$H$604,0),8)='Races et classe et malediction'!$F$8,AM77))))</f>
        <v>#N/A</v>
      </c>
      <c r="BL5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malediction'!$F$6,AD33,IF(OFFSET('Races et classe et malediction'!$H$2,MATCH('Fiche perso'!$I$3,'Races et classe et malediction'!$H$3:$H$604,0),8)='Races et classe et malediction'!$F$7,AN33,IF(OFFSET('Races et classe et malediction'!$H$2,MATCH('Fiche perso'!$I$3,'Races et classe et malediction'!$H$3:$H$604,0),8)='Races et classe et malediction'!$F$8,AN77))))</f>
        <v>#N/A</v>
      </c>
      <c r="BM5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malediction'!$F$6,AE33,IF(OFFSET('Races et classe et malediction'!$H$2,MATCH('Fiche perso'!$I$3,'Races et classe et malediction'!$H$3:$H$604,0),8)='Races et classe et malediction'!$F$7,AO33,IF(OFFSET('Races et classe et malediction'!$H$2,MATCH('Fiche perso'!$I$3,'Races et classe et malediction'!$H$3:$H$604,0),8)='Races et classe et malediction'!$F$8,AO77))))</f>
        <v>#N/A</v>
      </c>
      <c r="BN5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malediction'!$F$6,AF33,IF(OFFSET('Races et classe et malediction'!$H$2,MATCH('Fiche perso'!$I$3,'Races et classe et malediction'!$H$3:$H$604,0),8)='Races et classe et malediction'!$F$7,AP33,IF(OFFSET('Races et classe et malediction'!$H$2,MATCH('Fiche perso'!$I$3,'Races et classe et malediction'!$H$3:$H$604,0),8)='Races et classe et malediction'!$F$8,AP77))))</f>
        <v>#N/A</v>
      </c>
      <c r="BO5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malediction'!$F$6,AG33,IF(OFFSET('Races et classe et malediction'!$H$2,MATCH('Fiche perso'!$I$3,'Races et classe et malediction'!$H$3:$H$604,0),8)='Races et classe et malediction'!$F$7,AQ33,IF(OFFSET('Races et classe et malediction'!$H$2,MATCH('Fiche perso'!$I$3,'Races et classe et malediction'!$H$3:$H$604,0),8)='Races et classe et malediction'!$F$8,AQ77))))</f>
        <v>#N/A</v>
      </c>
      <c r="BP5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malediction'!$F$6,AH33,IF(OFFSET('Races et classe et malediction'!$H$2,MATCH('Fiche perso'!$I$3,'Races et classe et malediction'!$H$3:$H$604,0),8)='Races et classe et malediction'!$F$7,AR33,IF(OFFSET('Races et classe et malediction'!$H$2,MATCH('Fiche perso'!$I$3,'Races et classe et malediction'!$H$3:$H$604,0),8)='Races et classe et malediction'!$F$8,AR77))))</f>
        <v>#N/A</v>
      </c>
      <c r="BQ5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malediction'!$F$6,AI33,IF(OFFSET('Races et classe et malediction'!$H$2,MATCH('Fiche perso'!$I$3,'Races et classe et malediction'!$H$3:$H$604,0),8)='Races et classe et malediction'!$F$7,AS33,IF(OFFSET('Races et classe et malediction'!$H$2,MATCH('Fiche perso'!$I$3,'Races et classe et malediction'!$H$3:$H$604,0),8)='Races et classe et malediction'!$F$8,AS77))))</f>
        <v>#N/A</v>
      </c>
      <c r="BR5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malediction'!$F$6,AJ33,IF(OFFSET('Races et classe et malediction'!$H$2,MATCH('Fiche perso'!$I$3,'Races et classe et malediction'!$H$3:$H$604,0),8)='Races et classe et malediction'!$F$7,AT33,IF(OFFSET('Races et classe et malediction'!$H$2,MATCH('Fiche perso'!$I$3,'Races et classe et malediction'!$H$3:$H$604,0),8)='Races et classe et malediction'!$F$8,AT77))))</f>
        <v>#N/A</v>
      </c>
      <c r="BS55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malediction'!$F$6,AK33,IF(OFFSET('Races et classe et malediction'!$H$2,MATCH('Fiche perso'!$I$3,'Races et classe et malediction'!$H$3:$H$604,0),8)='Races et classe et malediction'!$F$7,AU33,IF(OFFSET('Races et classe et malediction'!$H$2,MATCH('Fiche perso'!$I$3,'Races et classe et malediction'!$H$3:$H$604,0),8)='Races et classe et malediction'!$F$8,AU77))))</f>
        <v>#N/A</v>
      </c>
    </row>
    <row r="56" ht="12.75" customHeight="1">
      <c r="A56" s="95"/>
      <c r="C56" s="86"/>
      <c r="M56" s="89">
        <v>1789000.0</v>
      </c>
      <c r="N56" s="90">
        <f t="shared" si="23"/>
        <v>56</v>
      </c>
      <c r="O56" s="98">
        <v>15.0</v>
      </c>
      <c r="Q56" s="113">
        <v>6.0</v>
      </c>
      <c r="R56" s="114" t="s">
        <v>122</v>
      </c>
      <c r="S56" s="114" t="s">
        <v>123</v>
      </c>
      <c r="T56" s="114" t="s">
        <v>124</v>
      </c>
      <c r="U56" s="114"/>
      <c r="V56" s="114"/>
      <c r="W56" s="114"/>
      <c r="X56" s="114"/>
      <c r="Y56" s="114"/>
      <c r="Z56" s="116"/>
      <c r="AA56" s="86"/>
      <c r="AB56" s="113">
        <v>6.0</v>
      </c>
      <c r="AC56" s="114" t="s">
        <v>122</v>
      </c>
      <c r="AD56" s="114" t="s">
        <v>123</v>
      </c>
      <c r="AE56" s="114"/>
      <c r="AF56" s="114"/>
      <c r="AG56" s="114"/>
      <c r="AH56" s="114"/>
      <c r="AI56" s="114"/>
      <c r="AJ56" s="114"/>
      <c r="AK56" s="115"/>
      <c r="AL56" s="110">
        <v>6.0</v>
      </c>
      <c r="AM56" s="132">
        <v>4.0</v>
      </c>
      <c r="AN56" s="132">
        <v>2.0</v>
      </c>
      <c r="AO56" s="132"/>
      <c r="AP56" s="132"/>
      <c r="AQ56" s="132"/>
      <c r="AR56" s="111" t="str">
        <f t="shared" ref="AR56:AU56" si="37">""</f>
        <v/>
      </c>
      <c r="AS56" s="111" t="str">
        <f t="shared" si="37"/>
        <v/>
      </c>
      <c r="AT56" s="111" t="str">
        <f t="shared" si="37"/>
        <v/>
      </c>
      <c r="AU56" s="112" t="str">
        <f t="shared" si="37"/>
        <v/>
      </c>
      <c r="AV56" s="117"/>
      <c r="AW56" s="117"/>
      <c r="AX56" s="117"/>
      <c r="AY56" s="117"/>
      <c r="AZ56" s="102">
        <f t="shared" si="34"/>
        <v>6</v>
      </c>
      <c r="BA56" s="104" t="str">
        <f>IF(OFFSET('Races et classe et malediction'!$H$2,MATCH('Fiche perso'!$I$3,'Races et classe et malediction'!$H$3:$H$604,0),12)="M",4.5,"")</f>
        <v>#N/A</v>
      </c>
      <c r="BB56" s="117"/>
      <c r="BC56" s="117"/>
      <c r="BD56" s="117"/>
      <c r="BE56" s="117"/>
      <c r="BF56" s="117"/>
      <c r="BG56" s="117"/>
      <c r="BH56" s="117"/>
      <c r="BI56" s="117"/>
      <c r="BJ56" s="110">
        <v>6.0</v>
      </c>
      <c r="BK5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malediction'!$F$6,AC34,IF(OFFSET('Races et classe et malediction'!$H$2,MATCH('Fiche perso'!$I$3,'Races et classe et malediction'!$H$3:$H$604,0),8)='Races et classe et malediction'!$F$7,AM34,IF(OFFSET('Races et classe et malediction'!$H$2,MATCH('Fiche perso'!$I$3,'Races et classe et malediction'!$H$3:$H$604,0),8)='Races et classe et malediction'!$F$8,AM78))))</f>
        <v>#N/A</v>
      </c>
      <c r="BL5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malediction'!$F$6,AD34,IF(OFFSET('Races et classe et malediction'!$H$2,MATCH('Fiche perso'!$I$3,'Races et classe et malediction'!$H$3:$H$604,0),8)='Races et classe et malediction'!$F$7,AN34,IF(OFFSET('Races et classe et malediction'!$H$2,MATCH('Fiche perso'!$I$3,'Races et classe et malediction'!$H$3:$H$604,0),8)='Races et classe et malediction'!$F$8,AN78))))</f>
        <v>#N/A</v>
      </c>
      <c r="BM5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malediction'!$F$6,AE34,IF(OFFSET('Races et classe et malediction'!$H$2,MATCH('Fiche perso'!$I$3,'Races et classe et malediction'!$H$3:$H$604,0),8)='Races et classe et malediction'!$F$7,AO34,IF(OFFSET('Races et classe et malediction'!$H$2,MATCH('Fiche perso'!$I$3,'Races et classe et malediction'!$H$3:$H$604,0),8)='Races et classe et malediction'!$F$8,AO78))))</f>
        <v>#N/A</v>
      </c>
      <c r="BN5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malediction'!$F$6,AF34,IF(OFFSET('Races et classe et malediction'!$H$2,MATCH('Fiche perso'!$I$3,'Races et classe et malediction'!$H$3:$H$604,0),8)='Races et classe et malediction'!$F$7,AP34,IF(OFFSET('Races et classe et malediction'!$H$2,MATCH('Fiche perso'!$I$3,'Races et classe et malediction'!$H$3:$H$604,0),8)='Races et classe et malediction'!$F$8,AP78))))</f>
        <v>#N/A</v>
      </c>
      <c r="BO5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malediction'!$F$6,AG34,IF(OFFSET('Races et classe et malediction'!$H$2,MATCH('Fiche perso'!$I$3,'Races et classe et malediction'!$H$3:$H$604,0),8)='Races et classe et malediction'!$F$7,AQ34,IF(OFFSET('Races et classe et malediction'!$H$2,MATCH('Fiche perso'!$I$3,'Races et classe et malediction'!$H$3:$H$604,0),8)='Races et classe et malediction'!$F$8,AQ78))))</f>
        <v>#N/A</v>
      </c>
      <c r="BP5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malediction'!$F$6,AH34,IF(OFFSET('Races et classe et malediction'!$H$2,MATCH('Fiche perso'!$I$3,'Races et classe et malediction'!$H$3:$H$604,0),8)='Races et classe et malediction'!$F$7,AR34,IF(OFFSET('Races et classe et malediction'!$H$2,MATCH('Fiche perso'!$I$3,'Races et classe et malediction'!$H$3:$H$604,0),8)='Races et classe et malediction'!$F$8,AR78))))</f>
        <v>#N/A</v>
      </c>
      <c r="BQ5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malediction'!$F$6,AI34,IF(OFFSET('Races et classe et malediction'!$H$2,MATCH('Fiche perso'!$I$3,'Races et classe et malediction'!$H$3:$H$604,0),8)='Races et classe et malediction'!$F$7,AS34,IF(OFFSET('Races et classe et malediction'!$H$2,MATCH('Fiche perso'!$I$3,'Races et classe et malediction'!$H$3:$H$604,0),8)='Races et classe et malediction'!$F$8,AS78))))</f>
        <v>#N/A</v>
      </c>
      <c r="BR5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malediction'!$F$6,AJ34,IF(OFFSET('Races et classe et malediction'!$H$2,MATCH('Fiche perso'!$I$3,'Races et classe et malediction'!$H$3:$H$604,0),8)='Races et classe et malediction'!$F$7,AT34,IF(OFFSET('Races et classe et malediction'!$H$2,MATCH('Fiche perso'!$I$3,'Races et classe et malediction'!$H$3:$H$604,0),8)='Races et classe et malediction'!$F$8,AT78))))</f>
        <v>#N/A</v>
      </c>
      <c r="BS56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malediction'!$F$6,AK34,IF(OFFSET('Races et classe et malediction'!$H$2,MATCH('Fiche perso'!$I$3,'Races et classe et malediction'!$H$3:$H$604,0),8)='Races et classe et malediction'!$F$7,AU34,IF(OFFSET('Races et classe et malediction'!$H$2,MATCH('Fiche perso'!$I$3,'Races et classe et malediction'!$H$3:$H$604,0),8)='Races et classe et malediction'!$F$8,AU78))))</f>
        <v>#N/A</v>
      </c>
    </row>
    <row r="57" ht="12.75" customHeight="1">
      <c r="A57" s="95"/>
      <c r="C57" s="86"/>
      <c r="M57" s="89">
        <v>1829000.0</v>
      </c>
      <c r="N57" s="90">
        <f t="shared" si="23"/>
        <v>57</v>
      </c>
      <c r="O57" s="98">
        <v>16.0</v>
      </c>
      <c r="Q57" s="113">
        <v>7.0</v>
      </c>
      <c r="R57" s="114" t="s">
        <v>122</v>
      </c>
      <c r="S57" s="114" t="s">
        <v>123</v>
      </c>
      <c r="T57" s="114" t="s">
        <v>124</v>
      </c>
      <c r="U57" s="114" t="s">
        <v>125</v>
      </c>
      <c r="V57" s="114"/>
      <c r="W57" s="114"/>
      <c r="X57" s="114"/>
      <c r="Y57" s="114"/>
      <c r="Z57" s="116"/>
      <c r="AA57" s="86"/>
      <c r="AB57" s="113">
        <v>7.0</v>
      </c>
      <c r="AC57" s="114" t="s">
        <v>122</v>
      </c>
      <c r="AD57" s="114" t="s">
        <v>123</v>
      </c>
      <c r="AE57" s="114"/>
      <c r="AF57" s="114"/>
      <c r="AG57" s="114"/>
      <c r="AH57" s="114"/>
      <c r="AI57" s="114"/>
      <c r="AJ57" s="114"/>
      <c r="AK57" s="115"/>
      <c r="AL57" s="110">
        <v>7.0</v>
      </c>
      <c r="AM57" s="133">
        <v>4.0</v>
      </c>
      <c r="AN57" s="133">
        <v>3.0</v>
      </c>
      <c r="AO57" s="133"/>
      <c r="AP57" s="133"/>
      <c r="AQ57" s="133"/>
      <c r="AR57" s="111" t="str">
        <f t="shared" ref="AR57:AU57" si="38">""</f>
        <v/>
      </c>
      <c r="AS57" s="111" t="str">
        <f t="shared" si="38"/>
        <v/>
      </c>
      <c r="AT57" s="111" t="str">
        <f t="shared" si="38"/>
        <v/>
      </c>
      <c r="AU57" s="112" t="str">
        <f t="shared" si="38"/>
        <v/>
      </c>
      <c r="AV57" s="117"/>
      <c r="AW57" s="117"/>
      <c r="AX57" s="117"/>
      <c r="AY57" s="117"/>
      <c r="AZ57" s="102">
        <f t="shared" si="34"/>
        <v>7</v>
      </c>
      <c r="BA57" s="104" t="str">
        <f>IF(OFFSET('Races et classe et malediction'!$H$2,MATCH('Fiche perso'!$I$3,'Races et classe et malediction'!$H$3:$H$604,0),12)="M",4.5,"")</f>
        <v>#N/A</v>
      </c>
      <c r="BB57" s="117"/>
      <c r="BC57" s="117"/>
      <c r="BD57" s="117"/>
      <c r="BE57" s="117"/>
      <c r="BF57" s="117"/>
      <c r="BG57" s="117"/>
      <c r="BH57" s="117"/>
      <c r="BI57" s="117"/>
      <c r="BJ57" s="110">
        <v>7.0</v>
      </c>
      <c r="BK5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malediction'!$F$6,AC35,IF(OFFSET('Races et classe et malediction'!$H$2,MATCH('Fiche perso'!$I$3,'Races et classe et malediction'!$H$3:$H$604,0),8)='Races et classe et malediction'!$F$7,AM35,IF(OFFSET('Races et classe et malediction'!$H$2,MATCH('Fiche perso'!$I$3,'Races et classe et malediction'!$H$3:$H$604,0),8)='Races et classe et malediction'!$F$8,AM79))))</f>
        <v>#N/A</v>
      </c>
      <c r="BL5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malediction'!$F$6,AD35,IF(OFFSET('Races et classe et malediction'!$H$2,MATCH('Fiche perso'!$I$3,'Races et classe et malediction'!$H$3:$H$604,0),8)='Races et classe et malediction'!$F$7,AN35,IF(OFFSET('Races et classe et malediction'!$H$2,MATCH('Fiche perso'!$I$3,'Races et classe et malediction'!$H$3:$H$604,0),8)='Races et classe et malediction'!$F$8,AN79))))</f>
        <v>#N/A</v>
      </c>
      <c r="BM5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malediction'!$F$6,AE35,IF(OFFSET('Races et classe et malediction'!$H$2,MATCH('Fiche perso'!$I$3,'Races et classe et malediction'!$H$3:$H$604,0),8)='Races et classe et malediction'!$F$7,AO35,IF(OFFSET('Races et classe et malediction'!$H$2,MATCH('Fiche perso'!$I$3,'Races et classe et malediction'!$H$3:$H$604,0),8)='Races et classe et malediction'!$F$8,AO79))))</f>
        <v>#N/A</v>
      </c>
      <c r="BN5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malediction'!$F$6,AF35,IF(OFFSET('Races et classe et malediction'!$H$2,MATCH('Fiche perso'!$I$3,'Races et classe et malediction'!$H$3:$H$604,0),8)='Races et classe et malediction'!$F$7,AP35,IF(OFFSET('Races et classe et malediction'!$H$2,MATCH('Fiche perso'!$I$3,'Races et classe et malediction'!$H$3:$H$604,0),8)='Races et classe et malediction'!$F$8,AP79))))</f>
        <v>#N/A</v>
      </c>
      <c r="BO5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malediction'!$F$6,AG35,IF(OFFSET('Races et classe et malediction'!$H$2,MATCH('Fiche perso'!$I$3,'Races et classe et malediction'!$H$3:$H$604,0),8)='Races et classe et malediction'!$F$7,AQ35,IF(OFFSET('Races et classe et malediction'!$H$2,MATCH('Fiche perso'!$I$3,'Races et classe et malediction'!$H$3:$H$604,0),8)='Races et classe et malediction'!$F$8,AQ79))))</f>
        <v>#N/A</v>
      </c>
      <c r="BP5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malediction'!$F$6,AH35,IF(OFFSET('Races et classe et malediction'!$H$2,MATCH('Fiche perso'!$I$3,'Races et classe et malediction'!$H$3:$H$604,0),8)='Races et classe et malediction'!$F$7,AR35,IF(OFFSET('Races et classe et malediction'!$H$2,MATCH('Fiche perso'!$I$3,'Races et classe et malediction'!$H$3:$H$604,0),8)='Races et classe et malediction'!$F$8,AR79))))</f>
        <v>#N/A</v>
      </c>
      <c r="BQ5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malediction'!$F$6,AI35,IF(OFFSET('Races et classe et malediction'!$H$2,MATCH('Fiche perso'!$I$3,'Races et classe et malediction'!$H$3:$H$604,0),8)='Races et classe et malediction'!$F$7,AS35,IF(OFFSET('Races et classe et malediction'!$H$2,MATCH('Fiche perso'!$I$3,'Races et classe et malediction'!$H$3:$H$604,0),8)='Races et classe et malediction'!$F$8,AS79))))</f>
        <v>#N/A</v>
      </c>
      <c r="BR5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malediction'!$F$6,AJ35,IF(OFFSET('Races et classe et malediction'!$H$2,MATCH('Fiche perso'!$I$3,'Races et classe et malediction'!$H$3:$H$604,0),8)='Races et classe et malediction'!$F$7,AT35,IF(OFFSET('Races et classe et malediction'!$H$2,MATCH('Fiche perso'!$I$3,'Races et classe et malediction'!$H$3:$H$604,0),8)='Races et classe et malediction'!$F$8,AT79))))</f>
        <v>#N/A</v>
      </c>
      <c r="BS57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malediction'!$F$6,AK35,IF(OFFSET('Races et classe et malediction'!$H$2,MATCH('Fiche perso'!$I$3,'Races et classe et malediction'!$H$3:$H$604,0),8)='Races et classe et malediction'!$F$7,AU35,IF(OFFSET('Races et classe et malediction'!$H$2,MATCH('Fiche perso'!$I$3,'Races et classe et malediction'!$H$3:$H$604,0),8)='Races et classe et malediction'!$F$8,AU79))))</f>
        <v>#N/A</v>
      </c>
    </row>
    <row r="58" ht="12.75" customHeight="1">
      <c r="A58" s="95"/>
      <c r="C58" s="86"/>
      <c r="M58" s="89">
        <v>1869000.0</v>
      </c>
      <c r="N58" s="90">
        <f t="shared" si="23"/>
        <v>58</v>
      </c>
      <c r="O58" s="98">
        <v>16.0</v>
      </c>
      <c r="Q58" s="113">
        <v>8.0</v>
      </c>
      <c r="R58" s="114" t="s">
        <v>122</v>
      </c>
      <c r="S58" s="114" t="s">
        <v>123</v>
      </c>
      <c r="T58" s="114" t="s">
        <v>124</v>
      </c>
      <c r="U58" s="114" t="s">
        <v>125</v>
      </c>
      <c r="V58" s="114"/>
      <c r="W58" s="114"/>
      <c r="X58" s="114"/>
      <c r="Y58" s="114"/>
      <c r="Z58" s="116"/>
      <c r="AA58" s="86"/>
      <c r="AB58" s="113">
        <v>8.0</v>
      </c>
      <c r="AC58" s="114" t="s">
        <v>122</v>
      </c>
      <c r="AD58" s="114" t="s">
        <v>123</v>
      </c>
      <c r="AE58" s="114"/>
      <c r="AF58" s="114"/>
      <c r="AG58" s="114"/>
      <c r="AH58" s="114"/>
      <c r="AI58" s="114"/>
      <c r="AJ58" s="114"/>
      <c r="AK58" s="115"/>
      <c r="AL58" s="110">
        <v>8.0</v>
      </c>
      <c r="AM58" s="132">
        <v>4.0</v>
      </c>
      <c r="AN58" s="132">
        <v>3.0</v>
      </c>
      <c r="AO58" s="132"/>
      <c r="AP58" s="132"/>
      <c r="AQ58" s="132"/>
      <c r="AR58" s="111" t="str">
        <f t="shared" ref="AR58:AU58" si="39">""</f>
        <v/>
      </c>
      <c r="AS58" s="111" t="str">
        <f t="shared" si="39"/>
        <v/>
      </c>
      <c r="AT58" s="111" t="str">
        <f t="shared" si="39"/>
        <v/>
      </c>
      <c r="AU58" s="112" t="str">
        <f t="shared" si="39"/>
        <v/>
      </c>
      <c r="AV58" s="117"/>
      <c r="AW58" s="117"/>
      <c r="AX58" s="117"/>
      <c r="AY58" s="117"/>
      <c r="AZ58" s="102">
        <f t="shared" si="34"/>
        <v>8</v>
      </c>
      <c r="BA58" s="104" t="str">
        <f>IF(OFFSET('Races et classe et malediction'!$H$2,MATCH('Fiche perso'!$I$3,'Races et classe et malediction'!$H$3:$H$604,0),12)="M",4.5,"")</f>
        <v>#N/A</v>
      </c>
      <c r="BB58" s="117"/>
      <c r="BC58" s="117"/>
      <c r="BD58" s="117"/>
      <c r="BE58" s="117"/>
      <c r="BF58" s="117"/>
      <c r="BG58" s="117"/>
      <c r="BH58" s="117"/>
      <c r="BI58" s="117"/>
      <c r="BJ58" s="110">
        <v>8.0</v>
      </c>
      <c r="BK5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malediction'!$F$6,AC36,IF(OFFSET('Races et classe et malediction'!$H$2,MATCH('Fiche perso'!$I$3,'Races et classe et malediction'!$H$3:$H$604,0),8)='Races et classe et malediction'!$F$7,AM36,IF(OFFSET('Races et classe et malediction'!$H$2,MATCH('Fiche perso'!$I$3,'Races et classe et malediction'!$H$3:$H$604,0),8)='Races et classe et malediction'!$F$8,AM80))))</f>
        <v>#N/A</v>
      </c>
      <c r="BL5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malediction'!$F$6,AD36,IF(OFFSET('Races et classe et malediction'!$H$2,MATCH('Fiche perso'!$I$3,'Races et classe et malediction'!$H$3:$H$604,0),8)='Races et classe et malediction'!$F$7,AN36,IF(OFFSET('Races et classe et malediction'!$H$2,MATCH('Fiche perso'!$I$3,'Races et classe et malediction'!$H$3:$H$604,0),8)='Races et classe et malediction'!$F$8,AN80))))</f>
        <v>#N/A</v>
      </c>
      <c r="BM5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malediction'!$F$6,AE36,IF(OFFSET('Races et classe et malediction'!$H$2,MATCH('Fiche perso'!$I$3,'Races et classe et malediction'!$H$3:$H$604,0),8)='Races et classe et malediction'!$F$7,AO36,IF(OFFSET('Races et classe et malediction'!$H$2,MATCH('Fiche perso'!$I$3,'Races et classe et malediction'!$H$3:$H$604,0),8)='Races et classe et malediction'!$F$8,AO80))))</f>
        <v>#N/A</v>
      </c>
      <c r="BN5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malediction'!$F$6,AF36,IF(OFFSET('Races et classe et malediction'!$H$2,MATCH('Fiche perso'!$I$3,'Races et classe et malediction'!$H$3:$H$604,0),8)='Races et classe et malediction'!$F$7,AP36,IF(OFFSET('Races et classe et malediction'!$H$2,MATCH('Fiche perso'!$I$3,'Races et classe et malediction'!$H$3:$H$604,0),8)='Races et classe et malediction'!$F$8,AP80))))</f>
        <v>#N/A</v>
      </c>
      <c r="BO5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malediction'!$F$6,AG36,IF(OFFSET('Races et classe et malediction'!$H$2,MATCH('Fiche perso'!$I$3,'Races et classe et malediction'!$H$3:$H$604,0),8)='Races et classe et malediction'!$F$7,AQ36,IF(OFFSET('Races et classe et malediction'!$H$2,MATCH('Fiche perso'!$I$3,'Races et classe et malediction'!$H$3:$H$604,0),8)='Races et classe et malediction'!$F$8,AQ80))))</f>
        <v>#N/A</v>
      </c>
      <c r="BP5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malediction'!$F$6,AH36,IF(OFFSET('Races et classe et malediction'!$H$2,MATCH('Fiche perso'!$I$3,'Races et classe et malediction'!$H$3:$H$604,0),8)='Races et classe et malediction'!$F$7,AR36,IF(OFFSET('Races et classe et malediction'!$H$2,MATCH('Fiche perso'!$I$3,'Races et classe et malediction'!$H$3:$H$604,0),8)='Races et classe et malediction'!$F$8,AR80))))</f>
        <v>#N/A</v>
      </c>
      <c r="BQ5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malediction'!$F$6,AI36,IF(OFFSET('Races et classe et malediction'!$H$2,MATCH('Fiche perso'!$I$3,'Races et classe et malediction'!$H$3:$H$604,0),8)='Races et classe et malediction'!$F$7,AS36,IF(OFFSET('Races et classe et malediction'!$H$2,MATCH('Fiche perso'!$I$3,'Races et classe et malediction'!$H$3:$H$604,0),8)='Races et classe et malediction'!$F$8,AS80))))</f>
        <v>#N/A</v>
      </c>
      <c r="BR5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malediction'!$F$6,AJ36,IF(OFFSET('Races et classe et malediction'!$H$2,MATCH('Fiche perso'!$I$3,'Races et classe et malediction'!$H$3:$H$604,0),8)='Races et classe et malediction'!$F$7,AT36,IF(OFFSET('Races et classe et malediction'!$H$2,MATCH('Fiche perso'!$I$3,'Races et classe et malediction'!$H$3:$H$604,0),8)='Races et classe et malediction'!$F$8,AT80))))</f>
        <v>#N/A</v>
      </c>
      <c r="BS58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malediction'!$F$6,AK36,IF(OFFSET('Races et classe et malediction'!$H$2,MATCH('Fiche perso'!$I$3,'Races et classe et malediction'!$H$3:$H$604,0),8)='Races et classe et malediction'!$F$7,AU36,IF(OFFSET('Races et classe et malediction'!$H$2,MATCH('Fiche perso'!$I$3,'Races et classe et malediction'!$H$3:$H$604,0),8)='Races et classe et malediction'!$F$8,AU80))))</f>
        <v>#N/A</v>
      </c>
    </row>
    <row r="59" ht="12.75" customHeight="1">
      <c r="A59" s="95"/>
      <c r="C59" s="86"/>
      <c r="M59" s="89">
        <v>1909000.0</v>
      </c>
      <c r="N59" s="90">
        <f t="shared" si="23"/>
        <v>59</v>
      </c>
      <c r="O59" s="98">
        <v>16.0</v>
      </c>
      <c r="Q59" s="113">
        <v>9.0</v>
      </c>
      <c r="R59" s="114" t="s">
        <v>122</v>
      </c>
      <c r="S59" s="114" t="s">
        <v>123</v>
      </c>
      <c r="T59" s="114" t="s">
        <v>124</v>
      </c>
      <c r="U59" s="114" t="s">
        <v>125</v>
      </c>
      <c r="V59" s="114" t="s">
        <v>126</v>
      </c>
      <c r="W59" s="114"/>
      <c r="X59" s="114"/>
      <c r="Y59" s="114"/>
      <c r="Z59" s="116"/>
      <c r="AA59" s="86"/>
      <c r="AB59" s="113">
        <v>9.0</v>
      </c>
      <c r="AC59" s="114" t="s">
        <v>122</v>
      </c>
      <c r="AD59" s="114" t="s">
        <v>123</v>
      </c>
      <c r="AE59" s="134" t="s">
        <v>124</v>
      </c>
      <c r="AF59" s="114"/>
      <c r="AG59" s="114"/>
      <c r="AH59" s="114"/>
      <c r="AI59" s="114"/>
      <c r="AJ59" s="114"/>
      <c r="AK59" s="115"/>
      <c r="AL59" s="110">
        <v>9.0</v>
      </c>
      <c r="AM59" s="133">
        <v>4.0</v>
      </c>
      <c r="AN59" s="133">
        <v>3.0</v>
      </c>
      <c r="AO59" s="133">
        <v>2.0</v>
      </c>
      <c r="AP59" s="133"/>
      <c r="AQ59" s="133"/>
      <c r="AR59" s="111" t="str">
        <f t="shared" ref="AR59:AU59" si="40">""</f>
        <v/>
      </c>
      <c r="AS59" s="111" t="str">
        <f t="shared" si="40"/>
        <v/>
      </c>
      <c r="AT59" s="111" t="str">
        <f t="shared" si="40"/>
        <v/>
      </c>
      <c r="AU59" s="112" t="str">
        <f t="shared" si="40"/>
        <v/>
      </c>
      <c r="AV59" s="117"/>
      <c r="AW59" s="117"/>
      <c r="AX59" s="117"/>
      <c r="AY59" s="117"/>
      <c r="AZ59" s="102">
        <f t="shared" si="34"/>
        <v>9</v>
      </c>
      <c r="BA59" s="104" t="str">
        <f>IF(OFFSET('Races et classe et malediction'!$H$2,MATCH('Fiche perso'!$I$3,'Races et classe et malediction'!$H$3:$H$604,0),12)="M",4.5,"")</f>
        <v>#N/A</v>
      </c>
      <c r="BB59" s="117"/>
      <c r="BC59" s="117"/>
      <c r="BD59" s="117"/>
      <c r="BE59" s="117"/>
      <c r="BF59" s="117"/>
      <c r="BG59" s="117"/>
      <c r="BH59" s="117"/>
      <c r="BI59" s="117"/>
      <c r="BJ59" s="110">
        <v>9.0</v>
      </c>
      <c r="BK5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malediction'!$F$6,AC37,IF(OFFSET('Races et classe et malediction'!$H$2,MATCH('Fiche perso'!$I$3,'Races et classe et malediction'!$H$3:$H$604,0),8)='Races et classe et malediction'!$F$7,AM37,IF(OFFSET('Races et classe et malediction'!$H$2,MATCH('Fiche perso'!$I$3,'Races et classe et malediction'!$H$3:$H$604,0),8)='Races et classe et malediction'!$F$8,AM81))))</f>
        <v>#N/A</v>
      </c>
      <c r="BL5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malediction'!$F$6,AD37,IF(OFFSET('Races et classe et malediction'!$H$2,MATCH('Fiche perso'!$I$3,'Races et classe et malediction'!$H$3:$H$604,0),8)='Races et classe et malediction'!$F$7,AN37,IF(OFFSET('Races et classe et malediction'!$H$2,MATCH('Fiche perso'!$I$3,'Races et classe et malediction'!$H$3:$H$604,0),8)='Races et classe et malediction'!$F$8,AN81))))</f>
        <v>#N/A</v>
      </c>
      <c r="BM5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malediction'!$F$6,AE37,IF(OFFSET('Races et classe et malediction'!$H$2,MATCH('Fiche perso'!$I$3,'Races et classe et malediction'!$H$3:$H$604,0),8)='Races et classe et malediction'!$F$7,AO37,IF(OFFSET('Races et classe et malediction'!$H$2,MATCH('Fiche perso'!$I$3,'Races et classe et malediction'!$H$3:$H$604,0),8)='Races et classe et malediction'!$F$8,AO81))))</f>
        <v>#N/A</v>
      </c>
      <c r="BN5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malediction'!$F$6,AF37,IF(OFFSET('Races et classe et malediction'!$H$2,MATCH('Fiche perso'!$I$3,'Races et classe et malediction'!$H$3:$H$604,0),8)='Races et classe et malediction'!$F$7,AP37,IF(OFFSET('Races et classe et malediction'!$H$2,MATCH('Fiche perso'!$I$3,'Races et classe et malediction'!$H$3:$H$604,0),8)='Races et classe et malediction'!$F$8,AP81))))</f>
        <v>#N/A</v>
      </c>
      <c r="BO5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malediction'!$F$6,AG37,IF(OFFSET('Races et classe et malediction'!$H$2,MATCH('Fiche perso'!$I$3,'Races et classe et malediction'!$H$3:$H$604,0),8)='Races et classe et malediction'!$F$7,AQ37,IF(OFFSET('Races et classe et malediction'!$H$2,MATCH('Fiche perso'!$I$3,'Races et classe et malediction'!$H$3:$H$604,0),8)='Races et classe et malediction'!$F$8,AQ81))))</f>
        <v>#N/A</v>
      </c>
      <c r="BP5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malediction'!$F$6,AH37,IF(OFFSET('Races et classe et malediction'!$H$2,MATCH('Fiche perso'!$I$3,'Races et classe et malediction'!$H$3:$H$604,0),8)='Races et classe et malediction'!$F$7,AR37,IF(OFFSET('Races et classe et malediction'!$H$2,MATCH('Fiche perso'!$I$3,'Races et classe et malediction'!$H$3:$H$604,0),8)='Races et classe et malediction'!$F$8,AR81))))</f>
        <v>#N/A</v>
      </c>
      <c r="BQ5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malediction'!$F$6,AI37,IF(OFFSET('Races et classe et malediction'!$H$2,MATCH('Fiche perso'!$I$3,'Races et classe et malediction'!$H$3:$H$604,0),8)='Races et classe et malediction'!$F$7,AS37,IF(OFFSET('Races et classe et malediction'!$H$2,MATCH('Fiche perso'!$I$3,'Races et classe et malediction'!$H$3:$H$604,0),8)='Races et classe et malediction'!$F$8,AS81))))</f>
        <v>#N/A</v>
      </c>
      <c r="BR5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malediction'!$F$6,AJ37,IF(OFFSET('Races et classe et malediction'!$H$2,MATCH('Fiche perso'!$I$3,'Races et classe et malediction'!$H$3:$H$604,0),8)='Races et classe et malediction'!$F$7,AT37,IF(OFFSET('Races et classe et malediction'!$H$2,MATCH('Fiche perso'!$I$3,'Races et classe et malediction'!$H$3:$H$604,0),8)='Races et classe et malediction'!$F$8,AT81))))</f>
        <v>#N/A</v>
      </c>
      <c r="BS59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malediction'!$F$6,AK37,IF(OFFSET('Races et classe et malediction'!$H$2,MATCH('Fiche perso'!$I$3,'Races et classe et malediction'!$H$3:$H$604,0),8)='Races et classe et malediction'!$F$7,AU37,IF(OFFSET('Races et classe et malediction'!$H$2,MATCH('Fiche perso'!$I$3,'Races et classe et malediction'!$H$3:$H$604,0),8)='Races et classe et malediction'!$F$8,AU81))))</f>
        <v>#N/A</v>
      </c>
    </row>
    <row r="60" ht="12.75" customHeight="1">
      <c r="A60" s="95"/>
      <c r="C60" s="86"/>
      <c r="M60" s="89">
        <v>1949000.0</v>
      </c>
      <c r="N60" s="90">
        <f t="shared" si="23"/>
        <v>60</v>
      </c>
      <c r="O60" s="98">
        <v>16.0</v>
      </c>
      <c r="Q60" s="113">
        <v>10.0</v>
      </c>
      <c r="R60" s="114" t="s">
        <v>122</v>
      </c>
      <c r="S60" s="114" t="s">
        <v>123</v>
      </c>
      <c r="T60" s="114" t="s">
        <v>124</v>
      </c>
      <c r="U60" s="114" t="s">
        <v>125</v>
      </c>
      <c r="V60" s="114" t="s">
        <v>126</v>
      </c>
      <c r="W60" s="114"/>
      <c r="X60" s="114"/>
      <c r="Y60" s="114"/>
      <c r="Z60" s="116"/>
      <c r="AA60" s="86"/>
      <c r="AB60" s="113">
        <v>10.0</v>
      </c>
      <c r="AC60" s="114" t="s">
        <v>122</v>
      </c>
      <c r="AD60" s="114" t="s">
        <v>123</v>
      </c>
      <c r="AE60" s="114" t="s">
        <v>124</v>
      </c>
      <c r="AF60" s="114"/>
      <c r="AG60" s="114"/>
      <c r="AH60" s="114"/>
      <c r="AI60" s="114"/>
      <c r="AJ60" s="114"/>
      <c r="AK60" s="115"/>
      <c r="AL60" s="110">
        <v>10.0</v>
      </c>
      <c r="AM60" s="132">
        <v>4.0</v>
      </c>
      <c r="AN60" s="132">
        <v>3.0</v>
      </c>
      <c r="AO60" s="132">
        <v>2.0</v>
      </c>
      <c r="AP60" s="132"/>
      <c r="AQ60" s="132"/>
      <c r="AR60" s="111" t="str">
        <f t="shared" ref="AR60:AU60" si="41">""</f>
        <v/>
      </c>
      <c r="AS60" s="111" t="str">
        <f t="shared" si="41"/>
        <v/>
      </c>
      <c r="AT60" s="111" t="str">
        <f t="shared" si="41"/>
        <v/>
      </c>
      <c r="AU60" s="112" t="str">
        <f t="shared" si="41"/>
        <v/>
      </c>
      <c r="AV60" s="117"/>
      <c r="AW60" s="117"/>
      <c r="AX60" s="117"/>
      <c r="AY60" s="117"/>
      <c r="AZ60" s="102">
        <f t="shared" si="34"/>
        <v>10</v>
      </c>
      <c r="BA60" s="104" t="str">
        <f>IF(OFFSET('Races et classe et malediction'!$H$2,MATCH('Fiche perso'!$I$3,'Races et classe et malediction'!$H$3:$H$604,0),12)="M",6,"")</f>
        <v>#N/A</v>
      </c>
      <c r="BB60" s="117"/>
      <c r="BC60" s="117"/>
      <c r="BD60" s="117"/>
      <c r="BE60" s="117"/>
      <c r="BF60" s="117"/>
      <c r="BG60" s="117"/>
      <c r="BH60" s="117"/>
      <c r="BI60" s="117"/>
      <c r="BJ60" s="110">
        <v>10.0</v>
      </c>
      <c r="BK6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malediction'!$F$6,AC38,IF(OFFSET('Races et classe et malediction'!$H$2,MATCH('Fiche perso'!$I$3,'Races et classe et malediction'!$H$3:$H$604,0),8)='Races et classe et malediction'!$F$7,AM38,IF(OFFSET('Races et classe et malediction'!$H$2,MATCH('Fiche perso'!$I$3,'Races et classe et malediction'!$H$3:$H$604,0),8)='Races et classe et malediction'!$F$8,AM82))))</f>
        <v>#N/A</v>
      </c>
      <c r="BL6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malediction'!$F$6,AD38,IF(OFFSET('Races et classe et malediction'!$H$2,MATCH('Fiche perso'!$I$3,'Races et classe et malediction'!$H$3:$H$604,0),8)='Races et classe et malediction'!$F$7,AN38,IF(OFFSET('Races et classe et malediction'!$H$2,MATCH('Fiche perso'!$I$3,'Races et classe et malediction'!$H$3:$H$604,0),8)='Races et classe et malediction'!$F$8,AN82))))</f>
        <v>#N/A</v>
      </c>
      <c r="BM6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malediction'!$F$6,AE38,IF(OFFSET('Races et classe et malediction'!$H$2,MATCH('Fiche perso'!$I$3,'Races et classe et malediction'!$H$3:$H$604,0),8)='Races et classe et malediction'!$F$7,AO38,IF(OFFSET('Races et classe et malediction'!$H$2,MATCH('Fiche perso'!$I$3,'Races et classe et malediction'!$H$3:$H$604,0),8)='Races et classe et malediction'!$F$8,AO82))))</f>
        <v>#N/A</v>
      </c>
      <c r="BN6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malediction'!$F$6,AF38,IF(OFFSET('Races et classe et malediction'!$H$2,MATCH('Fiche perso'!$I$3,'Races et classe et malediction'!$H$3:$H$604,0),8)='Races et classe et malediction'!$F$7,AP38,IF(OFFSET('Races et classe et malediction'!$H$2,MATCH('Fiche perso'!$I$3,'Races et classe et malediction'!$H$3:$H$604,0),8)='Races et classe et malediction'!$F$8,AP82))))</f>
        <v>#N/A</v>
      </c>
      <c r="BO6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malediction'!$F$6,AG38,IF(OFFSET('Races et classe et malediction'!$H$2,MATCH('Fiche perso'!$I$3,'Races et classe et malediction'!$H$3:$H$604,0),8)='Races et classe et malediction'!$F$7,AQ38,IF(OFFSET('Races et classe et malediction'!$H$2,MATCH('Fiche perso'!$I$3,'Races et classe et malediction'!$H$3:$H$604,0),8)='Races et classe et malediction'!$F$8,AQ82))))</f>
        <v>#N/A</v>
      </c>
      <c r="BP6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malediction'!$F$6,AH38,IF(OFFSET('Races et classe et malediction'!$H$2,MATCH('Fiche perso'!$I$3,'Races et classe et malediction'!$H$3:$H$604,0),8)='Races et classe et malediction'!$F$7,AR38,IF(OFFSET('Races et classe et malediction'!$H$2,MATCH('Fiche perso'!$I$3,'Races et classe et malediction'!$H$3:$H$604,0),8)='Races et classe et malediction'!$F$8,AR82))))</f>
        <v>#N/A</v>
      </c>
      <c r="BQ6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malediction'!$F$6,AI38,IF(OFFSET('Races et classe et malediction'!$H$2,MATCH('Fiche perso'!$I$3,'Races et classe et malediction'!$H$3:$H$604,0),8)='Races et classe et malediction'!$F$7,AS38,IF(OFFSET('Races et classe et malediction'!$H$2,MATCH('Fiche perso'!$I$3,'Races et classe et malediction'!$H$3:$H$604,0),8)='Races et classe et malediction'!$F$8,AS82))))</f>
        <v>#N/A</v>
      </c>
      <c r="BR60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malediction'!$F$6,AJ38,IF(OFFSET('Races et classe et malediction'!$H$2,MATCH('Fiche perso'!$I$3,'Races et classe et malediction'!$H$3:$H$604,0),8)='Races et classe et malediction'!$F$7,AT38,IF(OFFSET('Races et classe et malediction'!$H$2,MATCH('Fiche perso'!$I$3,'Races et classe et malediction'!$H$3:$H$604,0),8)='Races et classe et malediction'!$F$8,AT82))))</f>
        <v>#N/A</v>
      </c>
      <c r="BS60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malediction'!$F$6,AK38,IF(OFFSET('Races et classe et malediction'!$H$2,MATCH('Fiche perso'!$I$3,'Races et classe et malediction'!$H$3:$H$604,0),8)='Races et classe et malediction'!$F$7,AU38,IF(OFFSET('Races et classe et malediction'!$H$2,MATCH('Fiche perso'!$I$3,'Races et classe et malediction'!$H$3:$H$604,0),8)='Races et classe et malediction'!$F$8,AU82))))</f>
        <v>#N/A</v>
      </c>
    </row>
    <row r="61" ht="12.75" customHeight="1">
      <c r="A61" s="95"/>
      <c r="C61" s="86"/>
      <c r="M61" s="89">
        <v>1916240.6779661</v>
      </c>
      <c r="N61" s="90">
        <f t="shared" si="23"/>
        <v>61</v>
      </c>
      <c r="O61" s="98">
        <v>17.0</v>
      </c>
      <c r="Q61" s="113">
        <v>11.0</v>
      </c>
      <c r="R61" s="114" t="s">
        <v>122</v>
      </c>
      <c r="S61" s="114" t="s">
        <v>123</v>
      </c>
      <c r="T61" s="114" t="s">
        <v>124</v>
      </c>
      <c r="U61" s="114" t="s">
        <v>125</v>
      </c>
      <c r="V61" s="114" t="s">
        <v>126</v>
      </c>
      <c r="W61" s="114" t="s">
        <v>127</v>
      </c>
      <c r="X61" s="114"/>
      <c r="Y61" s="114"/>
      <c r="Z61" s="116"/>
      <c r="AA61" s="86"/>
      <c r="AB61" s="113">
        <v>11.0</v>
      </c>
      <c r="AC61" s="114" t="s">
        <v>122</v>
      </c>
      <c r="AD61" s="114" t="s">
        <v>123</v>
      </c>
      <c r="AE61" s="114" t="s">
        <v>124</v>
      </c>
      <c r="AF61" s="114"/>
      <c r="AG61" s="114"/>
      <c r="AH61" s="114"/>
      <c r="AI61" s="114"/>
      <c r="AJ61" s="114"/>
      <c r="AK61" s="115"/>
      <c r="AL61" s="110">
        <v>11.0</v>
      </c>
      <c r="AM61" s="133">
        <v>4.0</v>
      </c>
      <c r="AN61" s="133">
        <v>3.0</v>
      </c>
      <c r="AO61" s="133">
        <v>3.0</v>
      </c>
      <c r="AP61" s="133"/>
      <c r="AQ61" s="133"/>
      <c r="AR61" s="111"/>
      <c r="AS61" s="111"/>
      <c r="AT61" s="111"/>
      <c r="AU61" s="112"/>
      <c r="AV61" s="117"/>
      <c r="AW61" s="117"/>
      <c r="AX61" s="117"/>
      <c r="AY61" s="117"/>
      <c r="AZ61" s="102">
        <f t="shared" si="34"/>
        <v>11</v>
      </c>
      <c r="BA61" s="104" t="str">
        <f>IF(OFFSET('Races et classe et malediction'!$H$2,MATCH('Fiche perso'!$I$3,'Races et classe et malediction'!$H$3:$H$604,0),12)="M",6,"")</f>
        <v>#N/A</v>
      </c>
      <c r="BB61" s="117"/>
      <c r="BC61" s="117"/>
      <c r="BD61" s="117"/>
      <c r="BE61" s="117"/>
      <c r="BF61" s="117"/>
      <c r="BG61" s="117"/>
      <c r="BH61" s="117"/>
      <c r="BI61" s="117"/>
      <c r="BJ61" s="110">
        <v>11.0</v>
      </c>
      <c r="BK6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malediction'!$F$6,AC39,IF(OFFSET('Races et classe et malediction'!$H$2,MATCH('Fiche perso'!$I$3,'Races et classe et malediction'!$H$3:$H$604,0),8)='Races et classe et malediction'!$F$7,AM39,IF(OFFSET('Races et classe et malediction'!$H$2,MATCH('Fiche perso'!$I$3,'Races et classe et malediction'!$H$3:$H$604,0),8)='Races et classe et malediction'!$F$8,AM83))))</f>
        <v>#N/A</v>
      </c>
      <c r="BL6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malediction'!$F$6,AD39,IF(OFFSET('Races et classe et malediction'!$H$2,MATCH('Fiche perso'!$I$3,'Races et classe et malediction'!$H$3:$H$604,0),8)='Races et classe et malediction'!$F$7,AN39,IF(OFFSET('Races et classe et malediction'!$H$2,MATCH('Fiche perso'!$I$3,'Races et classe et malediction'!$H$3:$H$604,0),8)='Races et classe et malediction'!$F$8,AN83))))</f>
        <v>#N/A</v>
      </c>
      <c r="BM6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malediction'!$F$6,AE39,IF(OFFSET('Races et classe et malediction'!$H$2,MATCH('Fiche perso'!$I$3,'Races et classe et malediction'!$H$3:$H$604,0),8)='Races et classe et malediction'!$F$7,AO39,IF(OFFSET('Races et classe et malediction'!$H$2,MATCH('Fiche perso'!$I$3,'Races et classe et malediction'!$H$3:$H$604,0),8)='Races et classe et malediction'!$F$8,AO83))))</f>
        <v>#N/A</v>
      </c>
      <c r="BN6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malediction'!$F$6,AF39,IF(OFFSET('Races et classe et malediction'!$H$2,MATCH('Fiche perso'!$I$3,'Races et classe et malediction'!$H$3:$H$604,0),8)='Races et classe et malediction'!$F$7,AP39,IF(OFFSET('Races et classe et malediction'!$H$2,MATCH('Fiche perso'!$I$3,'Races et classe et malediction'!$H$3:$H$604,0),8)='Races et classe et malediction'!$F$8,AP83))))</f>
        <v>#N/A</v>
      </c>
      <c r="BO6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malediction'!$F$6,AG39,IF(OFFSET('Races et classe et malediction'!$H$2,MATCH('Fiche perso'!$I$3,'Races et classe et malediction'!$H$3:$H$604,0),8)='Races et classe et malediction'!$F$7,AQ39,IF(OFFSET('Races et classe et malediction'!$H$2,MATCH('Fiche perso'!$I$3,'Races et classe et malediction'!$H$3:$H$604,0),8)='Races et classe et malediction'!$F$8,AQ83))))</f>
        <v>#N/A</v>
      </c>
      <c r="BP6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malediction'!$F$6,AH39,IF(OFFSET('Races et classe et malediction'!$H$2,MATCH('Fiche perso'!$I$3,'Races et classe et malediction'!$H$3:$H$604,0),8)='Races et classe et malediction'!$F$7,AR39,IF(OFFSET('Races et classe et malediction'!$H$2,MATCH('Fiche perso'!$I$3,'Races et classe et malediction'!$H$3:$H$604,0),8)='Races et classe et malediction'!$F$8,AR83))))</f>
        <v>#N/A</v>
      </c>
      <c r="BQ6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malediction'!$F$6,AI39,IF(OFFSET('Races et classe et malediction'!$H$2,MATCH('Fiche perso'!$I$3,'Races et classe et malediction'!$H$3:$H$604,0),8)='Races et classe et malediction'!$F$7,AS39,IF(OFFSET('Races et classe et malediction'!$H$2,MATCH('Fiche perso'!$I$3,'Races et classe et malediction'!$H$3:$H$604,0),8)='Races et classe et malediction'!$F$8,AS83))))</f>
        <v>#N/A</v>
      </c>
      <c r="BR61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malediction'!$F$6,AJ39,IF(OFFSET('Races et classe et malediction'!$H$2,MATCH('Fiche perso'!$I$3,'Races et classe et malediction'!$H$3:$H$604,0),8)='Races et classe et malediction'!$F$7,AT39,IF(OFFSET('Races et classe et malediction'!$H$2,MATCH('Fiche perso'!$I$3,'Races et classe et malediction'!$H$3:$H$604,0),8)='Races et classe et malediction'!$F$8,AT83))))</f>
        <v>#N/A</v>
      </c>
      <c r="BS61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malediction'!$F$6,AK39,IF(OFFSET('Races et classe et malediction'!$H$2,MATCH('Fiche perso'!$I$3,'Races et classe et malediction'!$H$3:$H$604,0),8)='Races et classe et malediction'!$F$7,AU39,IF(OFFSET('Races et classe et malediction'!$H$2,MATCH('Fiche perso'!$I$3,'Races et classe et malediction'!$H$3:$H$604,0),8)='Races et classe et malediction'!$F$8,AU83))))</f>
        <v>#N/A</v>
      </c>
    </row>
    <row r="62" ht="12.75" customHeight="1">
      <c r="A62" s="95"/>
      <c r="C62" s="86"/>
      <c r="M62" s="89">
        <v>1952342.33953876</v>
      </c>
      <c r="N62" s="90">
        <f t="shared" si="23"/>
        <v>62</v>
      </c>
      <c r="O62" s="98">
        <v>17.0</v>
      </c>
      <c r="Q62" s="113">
        <v>12.0</v>
      </c>
      <c r="R62" s="114" t="s">
        <v>122</v>
      </c>
      <c r="S62" s="114" t="s">
        <v>123</v>
      </c>
      <c r="T62" s="114" t="s">
        <v>124</v>
      </c>
      <c r="U62" s="114" t="s">
        <v>125</v>
      </c>
      <c r="V62" s="114" t="s">
        <v>126</v>
      </c>
      <c r="W62" s="114" t="s">
        <v>127</v>
      </c>
      <c r="X62" s="114"/>
      <c r="Y62" s="114"/>
      <c r="Z62" s="116"/>
      <c r="AA62" s="86"/>
      <c r="AB62" s="113">
        <v>12.0</v>
      </c>
      <c r="AC62" s="114" t="s">
        <v>122</v>
      </c>
      <c r="AD62" s="114" t="s">
        <v>123</v>
      </c>
      <c r="AE62" s="114" t="s">
        <v>124</v>
      </c>
      <c r="AF62" s="114"/>
      <c r="AG62" s="114"/>
      <c r="AH62" s="114"/>
      <c r="AI62" s="114"/>
      <c r="AJ62" s="114"/>
      <c r="AK62" s="115"/>
      <c r="AL62" s="110">
        <v>12.0</v>
      </c>
      <c r="AM62" s="132">
        <v>4.0</v>
      </c>
      <c r="AN62" s="132">
        <v>3.0</v>
      </c>
      <c r="AO62" s="132">
        <v>3.0</v>
      </c>
      <c r="AP62" s="132"/>
      <c r="AQ62" s="132"/>
      <c r="AR62" s="111"/>
      <c r="AS62" s="111"/>
      <c r="AT62" s="111"/>
      <c r="AU62" s="112"/>
      <c r="AV62" s="117"/>
      <c r="AW62" s="117"/>
      <c r="AX62" s="117"/>
      <c r="AY62" s="117"/>
      <c r="AZ62" s="102">
        <f t="shared" si="34"/>
        <v>12</v>
      </c>
      <c r="BA62" s="104" t="str">
        <f>IF(OFFSET('Races et classe et malediction'!$H$2,MATCH('Fiche perso'!$I$3,'Races et classe et malediction'!$H$3:$H$604,0),12)="M",6,"")</f>
        <v>#N/A</v>
      </c>
      <c r="BB62" s="117"/>
      <c r="BC62" s="117"/>
      <c r="BD62" s="117"/>
      <c r="BE62" s="117"/>
      <c r="BF62" s="117"/>
      <c r="BG62" s="117"/>
      <c r="BH62" s="117"/>
      <c r="BI62" s="117"/>
      <c r="BJ62" s="110">
        <v>12.0</v>
      </c>
      <c r="BK6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malediction'!$F$6,AC40,IF(OFFSET('Races et classe et malediction'!$H$2,MATCH('Fiche perso'!$I$3,'Races et classe et malediction'!$H$3:$H$604,0),8)='Races et classe et malediction'!$F$7,AM40,IF(OFFSET('Races et classe et malediction'!$H$2,MATCH('Fiche perso'!$I$3,'Races et classe et malediction'!$H$3:$H$604,0),8)='Races et classe et malediction'!$F$8,AM84))))</f>
        <v>#N/A</v>
      </c>
      <c r="BL6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malediction'!$F$6,AD40,IF(OFFSET('Races et classe et malediction'!$H$2,MATCH('Fiche perso'!$I$3,'Races et classe et malediction'!$H$3:$H$604,0),8)='Races et classe et malediction'!$F$7,AN40,IF(OFFSET('Races et classe et malediction'!$H$2,MATCH('Fiche perso'!$I$3,'Races et classe et malediction'!$H$3:$H$604,0),8)='Races et classe et malediction'!$F$8,AN84))))</f>
        <v>#N/A</v>
      </c>
      <c r="BM6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malediction'!$F$6,AE40,IF(OFFSET('Races et classe et malediction'!$H$2,MATCH('Fiche perso'!$I$3,'Races et classe et malediction'!$H$3:$H$604,0),8)='Races et classe et malediction'!$F$7,AO40,IF(OFFSET('Races et classe et malediction'!$H$2,MATCH('Fiche perso'!$I$3,'Races et classe et malediction'!$H$3:$H$604,0),8)='Races et classe et malediction'!$F$8,AO84))))</f>
        <v>#N/A</v>
      </c>
      <c r="BN6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malediction'!$F$6,AF40,IF(OFFSET('Races et classe et malediction'!$H$2,MATCH('Fiche perso'!$I$3,'Races et classe et malediction'!$H$3:$H$604,0),8)='Races et classe et malediction'!$F$7,AP40,IF(OFFSET('Races et classe et malediction'!$H$2,MATCH('Fiche perso'!$I$3,'Races et classe et malediction'!$H$3:$H$604,0),8)='Races et classe et malediction'!$F$8,AP84))))</f>
        <v>#N/A</v>
      </c>
      <c r="BO6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malediction'!$F$6,AG40,IF(OFFSET('Races et classe et malediction'!$H$2,MATCH('Fiche perso'!$I$3,'Races et classe et malediction'!$H$3:$H$604,0),8)='Races et classe et malediction'!$F$7,AQ40,IF(OFFSET('Races et classe et malediction'!$H$2,MATCH('Fiche perso'!$I$3,'Races et classe et malediction'!$H$3:$H$604,0),8)='Races et classe et malediction'!$F$8,AQ84))))</f>
        <v>#N/A</v>
      </c>
      <c r="BP6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malediction'!$F$6,AH40,IF(OFFSET('Races et classe et malediction'!$H$2,MATCH('Fiche perso'!$I$3,'Races et classe et malediction'!$H$3:$H$604,0),8)='Races et classe et malediction'!$F$7,AR40,IF(OFFSET('Races et classe et malediction'!$H$2,MATCH('Fiche perso'!$I$3,'Races et classe et malediction'!$H$3:$H$604,0),8)='Races et classe et malediction'!$F$8,AR84))))</f>
        <v>#N/A</v>
      </c>
      <c r="BQ6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malediction'!$F$6,AI40,IF(OFFSET('Races et classe et malediction'!$H$2,MATCH('Fiche perso'!$I$3,'Races et classe et malediction'!$H$3:$H$604,0),8)='Races et classe et malediction'!$F$7,AS40,IF(OFFSET('Races et classe et malediction'!$H$2,MATCH('Fiche perso'!$I$3,'Races et classe et malediction'!$H$3:$H$604,0),8)='Races et classe et malediction'!$F$8,AS84))))</f>
        <v>#N/A</v>
      </c>
      <c r="BR62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malediction'!$F$6,AJ40,IF(OFFSET('Races et classe et malediction'!$H$2,MATCH('Fiche perso'!$I$3,'Races et classe et malediction'!$H$3:$H$604,0),8)='Races et classe et malediction'!$F$7,AT40,IF(OFFSET('Races et classe et malediction'!$H$2,MATCH('Fiche perso'!$I$3,'Races et classe et malediction'!$H$3:$H$604,0),8)='Races et classe et malediction'!$F$8,AT84))))</f>
        <v>#N/A</v>
      </c>
      <c r="BS62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malediction'!$F$6,AK40,IF(OFFSET('Races et classe et malediction'!$H$2,MATCH('Fiche perso'!$I$3,'Races et classe et malediction'!$H$3:$H$604,0),8)='Races et classe et malediction'!$F$7,AU40,IF(OFFSET('Races et classe et malediction'!$H$2,MATCH('Fiche perso'!$I$3,'Races et classe et malediction'!$H$3:$H$604,0),8)='Races et classe et malediction'!$F$8,AU84))))</f>
        <v>#N/A</v>
      </c>
    </row>
    <row r="63" ht="12.75" customHeight="1">
      <c r="A63" s="95"/>
      <c r="C63" s="86"/>
      <c r="M63" s="89">
        <v>1988444.00111142</v>
      </c>
      <c r="N63" s="90">
        <f t="shared" si="23"/>
        <v>63</v>
      </c>
      <c r="O63" s="98">
        <v>17.0</v>
      </c>
      <c r="Q63" s="113">
        <v>13.0</v>
      </c>
      <c r="R63" s="114" t="s">
        <v>122</v>
      </c>
      <c r="S63" s="114" t="s">
        <v>123</v>
      </c>
      <c r="T63" s="114" t="s">
        <v>124</v>
      </c>
      <c r="U63" s="114" t="s">
        <v>125</v>
      </c>
      <c r="V63" s="114" t="s">
        <v>126</v>
      </c>
      <c r="W63" s="114" t="s">
        <v>127</v>
      </c>
      <c r="X63" s="114" t="s">
        <v>128</v>
      </c>
      <c r="Y63" s="114"/>
      <c r="Z63" s="116"/>
      <c r="AA63" s="86"/>
      <c r="AB63" s="113">
        <v>13.0</v>
      </c>
      <c r="AC63" s="114" t="s">
        <v>122</v>
      </c>
      <c r="AD63" s="114" t="s">
        <v>123</v>
      </c>
      <c r="AE63" s="114" t="s">
        <v>124</v>
      </c>
      <c r="AF63" s="134" t="s">
        <v>125</v>
      </c>
      <c r="AG63" s="114"/>
      <c r="AH63" s="114"/>
      <c r="AI63" s="114"/>
      <c r="AJ63" s="114"/>
      <c r="AK63" s="115"/>
      <c r="AL63" s="110">
        <v>13.0</v>
      </c>
      <c r="AM63" s="135">
        <v>4.0</v>
      </c>
      <c r="AN63" s="135">
        <v>3.0</v>
      </c>
      <c r="AO63" s="135">
        <v>3.0</v>
      </c>
      <c r="AP63" s="135">
        <v>1.0</v>
      </c>
      <c r="AQ63" s="135"/>
      <c r="AR63" s="111"/>
      <c r="AS63" s="111"/>
      <c r="AT63" s="111"/>
      <c r="AU63" s="112"/>
      <c r="AV63" s="117"/>
      <c r="AW63" s="117"/>
      <c r="AX63" s="117"/>
      <c r="AY63" s="117"/>
      <c r="AZ63" s="102">
        <f t="shared" si="34"/>
        <v>13</v>
      </c>
      <c r="BA63" s="104" t="str">
        <f>IF(OFFSET('Races et classe et malediction'!$H$2,MATCH('Fiche perso'!$I$3,'Races et classe et malediction'!$H$3:$H$604,0),12)="M",6,"")</f>
        <v>#N/A</v>
      </c>
      <c r="BB63" s="117"/>
      <c r="BC63" s="117"/>
      <c r="BD63" s="117"/>
      <c r="BE63" s="117"/>
      <c r="BF63" s="117"/>
      <c r="BG63" s="117"/>
      <c r="BH63" s="117"/>
      <c r="BI63" s="117"/>
      <c r="BJ63" s="110">
        <v>13.0</v>
      </c>
      <c r="BK6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malediction'!$F$6,AC41,IF(OFFSET('Races et classe et malediction'!$H$2,MATCH('Fiche perso'!$I$3,'Races et classe et malediction'!$H$3:$H$604,0),8)='Races et classe et malediction'!$F$7,AM41,IF(OFFSET('Races et classe et malediction'!$H$2,MATCH('Fiche perso'!$I$3,'Races et classe et malediction'!$H$3:$H$604,0),8)='Races et classe et malediction'!$F$8,AM85))))</f>
        <v>#N/A</v>
      </c>
      <c r="BL6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malediction'!$F$6,AD41,IF(OFFSET('Races et classe et malediction'!$H$2,MATCH('Fiche perso'!$I$3,'Races et classe et malediction'!$H$3:$H$604,0),8)='Races et classe et malediction'!$F$7,AN41,IF(OFFSET('Races et classe et malediction'!$H$2,MATCH('Fiche perso'!$I$3,'Races et classe et malediction'!$H$3:$H$604,0),8)='Races et classe et malediction'!$F$8,AN85))))</f>
        <v>#N/A</v>
      </c>
      <c r="BM6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malediction'!$F$6,AE41,IF(OFFSET('Races et classe et malediction'!$H$2,MATCH('Fiche perso'!$I$3,'Races et classe et malediction'!$H$3:$H$604,0),8)='Races et classe et malediction'!$F$7,AO41,IF(OFFSET('Races et classe et malediction'!$H$2,MATCH('Fiche perso'!$I$3,'Races et classe et malediction'!$H$3:$H$604,0),8)='Races et classe et malediction'!$F$8,AO85))))</f>
        <v>#N/A</v>
      </c>
      <c r="BN6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malediction'!$F$6,AF41,IF(OFFSET('Races et classe et malediction'!$H$2,MATCH('Fiche perso'!$I$3,'Races et classe et malediction'!$H$3:$H$604,0),8)='Races et classe et malediction'!$F$7,AP41,IF(OFFSET('Races et classe et malediction'!$H$2,MATCH('Fiche perso'!$I$3,'Races et classe et malediction'!$H$3:$H$604,0),8)='Races et classe et malediction'!$F$8,AP85))))</f>
        <v>#N/A</v>
      </c>
      <c r="BO6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malediction'!$F$6,AG41,IF(OFFSET('Races et classe et malediction'!$H$2,MATCH('Fiche perso'!$I$3,'Races et classe et malediction'!$H$3:$H$604,0),8)='Races et classe et malediction'!$F$7,AQ41,IF(OFFSET('Races et classe et malediction'!$H$2,MATCH('Fiche perso'!$I$3,'Races et classe et malediction'!$H$3:$H$604,0),8)='Races et classe et malediction'!$F$8,AQ85))))</f>
        <v>#N/A</v>
      </c>
      <c r="BP6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malediction'!$F$6,AH41,IF(OFFSET('Races et classe et malediction'!$H$2,MATCH('Fiche perso'!$I$3,'Races et classe et malediction'!$H$3:$H$604,0),8)='Races et classe et malediction'!$F$7,AR41,IF(OFFSET('Races et classe et malediction'!$H$2,MATCH('Fiche perso'!$I$3,'Races et classe et malediction'!$H$3:$H$604,0),8)='Races et classe et malediction'!$F$8,AR85))))</f>
        <v>#N/A</v>
      </c>
      <c r="BQ6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malediction'!$F$6,AI41,IF(OFFSET('Races et classe et malediction'!$H$2,MATCH('Fiche perso'!$I$3,'Races et classe et malediction'!$H$3:$H$604,0),8)='Races et classe et malediction'!$F$7,AS41,IF(OFFSET('Races et classe et malediction'!$H$2,MATCH('Fiche perso'!$I$3,'Races et classe et malediction'!$H$3:$H$604,0),8)='Races et classe et malediction'!$F$8,AS85))))</f>
        <v>#N/A</v>
      </c>
      <c r="BR63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malediction'!$F$6,AJ41,IF(OFFSET('Races et classe et malediction'!$H$2,MATCH('Fiche perso'!$I$3,'Races et classe et malediction'!$H$3:$H$604,0),8)='Races et classe et malediction'!$F$7,AT41,IF(OFFSET('Races et classe et malediction'!$H$2,MATCH('Fiche perso'!$I$3,'Races et classe et malediction'!$H$3:$H$604,0),8)='Races et classe et malediction'!$F$8,AT85))))</f>
        <v>#N/A</v>
      </c>
      <c r="BS63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malediction'!$F$6,AK41,IF(OFFSET('Races et classe et malediction'!$H$2,MATCH('Fiche perso'!$I$3,'Races et classe et malediction'!$H$3:$H$604,0),8)='Races et classe et malediction'!$F$7,AU41,IF(OFFSET('Races et classe et malediction'!$H$2,MATCH('Fiche perso'!$I$3,'Races et classe et malediction'!$H$3:$H$604,0),8)='Races et classe et malediction'!$F$8,AU85))))</f>
        <v>#N/A</v>
      </c>
    </row>
    <row r="64" ht="12.75" customHeight="1">
      <c r="A64" s="95"/>
      <c r="C64" s="86"/>
      <c r="M64" s="89">
        <v>2024545.66268408</v>
      </c>
      <c r="N64" s="90">
        <f t="shared" si="23"/>
        <v>64</v>
      </c>
      <c r="O64" s="98">
        <v>17.0</v>
      </c>
      <c r="Q64" s="113">
        <v>14.0</v>
      </c>
      <c r="R64" s="114" t="s">
        <v>122</v>
      </c>
      <c r="S64" s="114" t="s">
        <v>123</v>
      </c>
      <c r="T64" s="114" t="s">
        <v>124</v>
      </c>
      <c r="U64" s="114" t="s">
        <v>125</v>
      </c>
      <c r="V64" s="114" t="s">
        <v>126</v>
      </c>
      <c r="W64" s="114" t="s">
        <v>127</v>
      </c>
      <c r="X64" s="114" t="s">
        <v>128</v>
      </c>
      <c r="Y64" s="114"/>
      <c r="Z64" s="116"/>
      <c r="AA64" s="86"/>
      <c r="AB64" s="113">
        <v>14.0</v>
      </c>
      <c r="AC64" s="114" t="s">
        <v>122</v>
      </c>
      <c r="AD64" s="114" t="s">
        <v>123</v>
      </c>
      <c r="AE64" s="114" t="s">
        <v>124</v>
      </c>
      <c r="AF64" s="114" t="s">
        <v>125</v>
      </c>
      <c r="AG64" s="114"/>
      <c r="AH64" s="114"/>
      <c r="AI64" s="114"/>
      <c r="AJ64" s="114"/>
      <c r="AK64" s="115"/>
      <c r="AL64" s="110">
        <v>14.0</v>
      </c>
      <c r="AM64" s="132">
        <v>4.0</v>
      </c>
      <c r="AN64" s="132">
        <v>3.0</v>
      </c>
      <c r="AO64" s="132">
        <v>3.0</v>
      </c>
      <c r="AP64" s="132">
        <v>1.0</v>
      </c>
      <c r="AQ64" s="132"/>
      <c r="AR64" s="111"/>
      <c r="AS64" s="111"/>
      <c r="AT64" s="111"/>
      <c r="AU64" s="112"/>
      <c r="AV64" s="117"/>
      <c r="AW64" s="117"/>
      <c r="AX64" s="117"/>
      <c r="AY64" s="117"/>
      <c r="AZ64" s="102">
        <f t="shared" si="34"/>
        <v>14</v>
      </c>
      <c r="BA64" s="104" t="str">
        <f>IF(OFFSET('Races et classe et malediction'!$H$2,MATCH('Fiche perso'!$I$3,'Races et classe et malediction'!$H$3:$H$604,0),12)="M",7.5,"")</f>
        <v>#N/A</v>
      </c>
      <c r="BB64" s="117"/>
      <c r="BC64" s="117"/>
      <c r="BD64" s="117"/>
      <c r="BE64" s="117"/>
      <c r="BF64" s="117"/>
      <c r="BG64" s="117"/>
      <c r="BH64" s="117"/>
      <c r="BI64" s="117"/>
      <c r="BJ64" s="110">
        <v>14.0</v>
      </c>
      <c r="BK6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malediction'!$F$6,AC42,IF(OFFSET('Races et classe et malediction'!$H$2,MATCH('Fiche perso'!$I$3,'Races et classe et malediction'!$H$3:$H$604,0),8)='Races et classe et malediction'!$F$7,AM42,IF(OFFSET('Races et classe et malediction'!$H$2,MATCH('Fiche perso'!$I$3,'Races et classe et malediction'!$H$3:$H$604,0),8)='Races et classe et malediction'!$F$8,AM86))))</f>
        <v>#N/A</v>
      </c>
      <c r="BL6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malediction'!$F$6,AD42,IF(OFFSET('Races et classe et malediction'!$H$2,MATCH('Fiche perso'!$I$3,'Races et classe et malediction'!$H$3:$H$604,0),8)='Races et classe et malediction'!$F$7,AN42,IF(OFFSET('Races et classe et malediction'!$H$2,MATCH('Fiche perso'!$I$3,'Races et classe et malediction'!$H$3:$H$604,0),8)='Races et classe et malediction'!$F$8,AN86))))</f>
        <v>#N/A</v>
      </c>
      <c r="BM6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malediction'!$F$6,AE42,IF(OFFSET('Races et classe et malediction'!$H$2,MATCH('Fiche perso'!$I$3,'Races et classe et malediction'!$H$3:$H$604,0),8)='Races et classe et malediction'!$F$7,AO42,IF(OFFSET('Races et classe et malediction'!$H$2,MATCH('Fiche perso'!$I$3,'Races et classe et malediction'!$H$3:$H$604,0),8)='Races et classe et malediction'!$F$8,AO86))))</f>
        <v>#N/A</v>
      </c>
      <c r="BN6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malediction'!$F$6,AF42,IF(OFFSET('Races et classe et malediction'!$H$2,MATCH('Fiche perso'!$I$3,'Races et classe et malediction'!$H$3:$H$604,0),8)='Races et classe et malediction'!$F$7,AP42,IF(OFFSET('Races et classe et malediction'!$H$2,MATCH('Fiche perso'!$I$3,'Races et classe et malediction'!$H$3:$H$604,0),8)='Races et classe et malediction'!$F$8,AP86))))</f>
        <v>#N/A</v>
      </c>
      <c r="BO6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malediction'!$F$6,AG42,IF(OFFSET('Races et classe et malediction'!$H$2,MATCH('Fiche perso'!$I$3,'Races et classe et malediction'!$H$3:$H$604,0),8)='Races et classe et malediction'!$F$7,AQ42,IF(OFFSET('Races et classe et malediction'!$H$2,MATCH('Fiche perso'!$I$3,'Races et classe et malediction'!$H$3:$H$604,0),8)='Races et classe et malediction'!$F$8,AQ86))))</f>
        <v>#N/A</v>
      </c>
      <c r="BP6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malediction'!$F$6,AH42,IF(OFFSET('Races et classe et malediction'!$H$2,MATCH('Fiche perso'!$I$3,'Races et classe et malediction'!$H$3:$H$604,0),8)='Races et classe et malediction'!$F$7,AR42,IF(OFFSET('Races et classe et malediction'!$H$2,MATCH('Fiche perso'!$I$3,'Races et classe et malediction'!$H$3:$H$604,0),8)='Races et classe et malediction'!$F$8,AR86))))</f>
        <v>#N/A</v>
      </c>
      <c r="BQ6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malediction'!$F$6,AI42,IF(OFFSET('Races et classe et malediction'!$H$2,MATCH('Fiche perso'!$I$3,'Races et classe et malediction'!$H$3:$H$604,0),8)='Races et classe et malediction'!$F$7,AS42,IF(OFFSET('Races et classe et malediction'!$H$2,MATCH('Fiche perso'!$I$3,'Races et classe et malediction'!$H$3:$H$604,0),8)='Races et classe et malediction'!$F$8,AS86))))</f>
        <v>#N/A</v>
      </c>
      <c r="BR64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malediction'!$F$6,AJ42,IF(OFFSET('Races et classe et malediction'!$H$2,MATCH('Fiche perso'!$I$3,'Races et classe et malediction'!$H$3:$H$604,0),8)='Races et classe et malediction'!$F$7,AT42,IF(OFFSET('Races et classe et malediction'!$H$2,MATCH('Fiche perso'!$I$3,'Races et classe et malediction'!$H$3:$H$604,0),8)='Races et classe et malediction'!$F$8,AT86))))</f>
        <v>#N/A</v>
      </c>
      <c r="BS64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malediction'!$F$6,AK42,IF(OFFSET('Races et classe et malediction'!$H$2,MATCH('Fiche perso'!$I$3,'Races et classe et malediction'!$H$3:$H$604,0),8)='Races et classe et malediction'!$F$7,AU42,IF(OFFSET('Races et classe et malediction'!$H$2,MATCH('Fiche perso'!$I$3,'Races et classe et malediction'!$H$3:$H$604,0),8)='Races et classe et malediction'!$F$8,AU86))))</f>
        <v>#N/A</v>
      </c>
    </row>
    <row r="65" ht="12.75" customHeight="1">
      <c r="A65" s="95"/>
      <c r="C65" s="86"/>
      <c r="M65" s="89">
        <v>2060647.32425674</v>
      </c>
      <c r="N65" s="90">
        <f t="shared" si="23"/>
        <v>65</v>
      </c>
      <c r="O65" s="98">
        <v>18.0</v>
      </c>
      <c r="Q65" s="113">
        <v>15.0</v>
      </c>
      <c r="R65" s="114" t="s">
        <v>122</v>
      </c>
      <c r="S65" s="114" t="s">
        <v>123</v>
      </c>
      <c r="T65" s="114" t="s">
        <v>124</v>
      </c>
      <c r="U65" s="114" t="s">
        <v>125</v>
      </c>
      <c r="V65" s="114" t="s">
        <v>126</v>
      </c>
      <c r="W65" s="114" t="s">
        <v>127</v>
      </c>
      <c r="X65" s="114" t="s">
        <v>128</v>
      </c>
      <c r="Y65" s="114" t="s">
        <v>129</v>
      </c>
      <c r="Z65" s="116"/>
      <c r="AA65" s="86"/>
      <c r="AB65" s="113">
        <v>15.0</v>
      </c>
      <c r="AC65" s="114" t="s">
        <v>122</v>
      </c>
      <c r="AD65" s="114" t="s">
        <v>123</v>
      </c>
      <c r="AE65" s="114" t="s">
        <v>124</v>
      </c>
      <c r="AF65" s="114" t="s">
        <v>125</v>
      </c>
      <c r="AG65" s="114"/>
      <c r="AH65" s="114"/>
      <c r="AI65" s="114"/>
      <c r="AJ65" s="114"/>
      <c r="AK65" s="115"/>
      <c r="AL65" s="110">
        <v>15.0</v>
      </c>
      <c r="AM65" s="133">
        <v>4.0</v>
      </c>
      <c r="AN65" s="133">
        <v>3.0</v>
      </c>
      <c r="AO65" s="133">
        <v>3.0</v>
      </c>
      <c r="AP65" s="133">
        <v>2.0</v>
      </c>
      <c r="AQ65" s="133"/>
      <c r="AR65" s="111"/>
      <c r="AS65" s="111"/>
      <c r="AT65" s="111"/>
      <c r="AU65" s="112"/>
      <c r="AV65" s="117"/>
      <c r="AW65" s="117"/>
      <c r="AX65" s="117"/>
      <c r="AY65" s="117"/>
      <c r="AZ65" s="102">
        <f t="shared" si="34"/>
        <v>15</v>
      </c>
      <c r="BA65" s="104" t="str">
        <f>IF(OFFSET('Races et classe et malediction'!$H$2,MATCH('Fiche perso'!$I$3,'Races et classe et malediction'!$H$3:$H$604,0),12)="M",7.5,"")</f>
        <v>#N/A</v>
      </c>
      <c r="BB65" s="117"/>
      <c r="BC65" s="117"/>
      <c r="BD65" s="117"/>
      <c r="BE65" s="117"/>
      <c r="BF65" s="117"/>
      <c r="BG65" s="117"/>
      <c r="BH65" s="117"/>
      <c r="BI65" s="117"/>
      <c r="BJ65" s="110">
        <v>15.0</v>
      </c>
      <c r="BK6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malediction'!$F$6,AC43,IF(OFFSET('Races et classe et malediction'!$H$2,MATCH('Fiche perso'!$I$3,'Races et classe et malediction'!$H$3:$H$604,0),8)='Races et classe et malediction'!$F$7,AM43,IF(OFFSET('Races et classe et malediction'!$H$2,MATCH('Fiche perso'!$I$3,'Races et classe et malediction'!$H$3:$H$604,0),8)='Races et classe et malediction'!$F$8,AM87))))</f>
        <v>#N/A</v>
      </c>
      <c r="BL6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malediction'!$F$6,AD43,IF(OFFSET('Races et classe et malediction'!$H$2,MATCH('Fiche perso'!$I$3,'Races et classe et malediction'!$H$3:$H$604,0),8)='Races et classe et malediction'!$F$7,AN43,IF(OFFSET('Races et classe et malediction'!$H$2,MATCH('Fiche perso'!$I$3,'Races et classe et malediction'!$H$3:$H$604,0),8)='Races et classe et malediction'!$F$8,AN87))))</f>
        <v>#N/A</v>
      </c>
      <c r="BM6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malediction'!$F$6,AE43,IF(OFFSET('Races et classe et malediction'!$H$2,MATCH('Fiche perso'!$I$3,'Races et classe et malediction'!$H$3:$H$604,0),8)='Races et classe et malediction'!$F$7,AO43,IF(OFFSET('Races et classe et malediction'!$H$2,MATCH('Fiche perso'!$I$3,'Races et classe et malediction'!$H$3:$H$604,0),8)='Races et classe et malediction'!$F$8,AO87))))</f>
        <v>#N/A</v>
      </c>
      <c r="BN6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malediction'!$F$6,AF43,IF(OFFSET('Races et classe et malediction'!$H$2,MATCH('Fiche perso'!$I$3,'Races et classe et malediction'!$H$3:$H$604,0),8)='Races et classe et malediction'!$F$7,AP43,IF(OFFSET('Races et classe et malediction'!$H$2,MATCH('Fiche perso'!$I$3,'Races et classe et malediction'!$H$3:$H$604,0),8)='Races et classe et malediction'!$F$8,AP87))))</f>
        <v>#N/A</v>
      </c>
      <c r="BO6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malediction'!$F$6,AG43,IF(OFFSET('Races et classe et malediction'!$H$2,MATCH('Fiche perso'!$I$3,'Races et classe et malediction'!$H$3:$H$604,0),8)='Races et classe et malediction'!$F$7,AQ43,IF(OFFSET('Races et classe et malediction'!$H$2,MATCH('Fiche perso'!$I$3,'Races et classe et malediction'!$H$3:$H$604,0),8)='Races et classe et malediction'!$F$8,AQ87))))</f>
        <v>#N/A</v>
      </c>
      <c r="BP6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malediction'!$F$6,AH43,IF(OFFSET('Races et classe et malediction'!$H$2,MATCH('Fiche perso'!$I$3,'Races et classe et malediction'!$H$3:$H$604,0),8)='Races et classe et malediction'!$F$7,AR43,IF(OFFSET('Races et classe et malediction'!$H$2,MATCH('Fiche perso'!$I$3,'Races et classe et malediction'!$H$3:$H$604,0),8)='Races et classe et malediction'!$F$8,AR87))))</f>
        <v>#N/A</v>
      </c>
      <c r="BQ6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malediction'!$F$6,AI43,IF(OFFSET('Races et classe et malediction'!$H$2,MATCH('Fiche perso'!$I$3,'Races et classe et malediction'!$H$3:$H$604,0),8)='Races et classe et malediction'!$F$7,AS43,IF(OFFSET('Races et classe et malediction'!$H$2,MATCH('Fiche perso'!$I$3,'Races et classe et malediction'!$H$3:$H$604,0),8)='Races et classe et malediction'!$F$8,AS87))))</f>
        <v>#N/A</v>
      </c>
      <c r="BR65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malediction'!$F$6,AJ43,IF(OFFSET('Races et classe et malediction'!$H$2,MATCH('Fiche perso'!$I$3,'Races et classe et malediction'!$H$3:$H$604,0),8)='Races et classe et malediction'!$F$7,AT43,IF(OFFSET('Races et classe et malediction'!$H$2,MATCH('Fiche perso'!$I$3,'Races et classe et malediction'!$H$3:$H$604,0),8)='Races et classe et malediction'!$F$8,AT87))))</f>
        <v>#N/A</v>
      </c>
      <c r="BS65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malediction'!$F$6,AK43,IF(OFFSET('Races et classe et malediction'!$H$2,MATCH('Fiche perso'!$I$3,'Races et classe et malediction'!$H$3:$H$604,0),8)='Races et classe et malediction'!$F$7,AU43,IF(OFFSET('Races et classe et malediction'!$H$2,MATCH('Fiche perso'!$I$3,'Races et classe et malediction'!$H$3:$H$604,0),8)='Races et classe et malediction'!$F$8,AU87))))</f>
        <v>#N/A</v>
      </c>
    </row>
    <row r="66" ht="12.75" customHeight="1">
      <c r="A66" s="95"/>
      <c r="C66" s="86"/>
      <c r="M66" s="89">
        <v>2096748.9858294</v>
      </c>
      <c r="N66" s="90">
        <f t="shared" si="23"/>
        <v>66</v>
      </c>
      <c r="O66" s="98">
        <v>18.0</v>
      </c>
      <c r="Q66" s="113">
        <v>16.0</v>
      </c>
      <c r="R66" s="114" t="s">
        <v>122</v>
      </c>
      <c r="S66" s="114" t="s">
        <v>123</v>
      </c>
      <c r="T66" s="114" t="s">
        <v>124</v>
      </c>
      <c r="U66" s="114" t="s">
        <v>125</v>
      </c>
      <c r="V66" s="114" t="s">
        <v>126</v>
      </c>
      <c r="W66" s="114" t="s">
        <v>127</v>
      </c>
      <c r="X66" s="114" t="s">
        <v>128</v>
      </c>
      <c r="Y66" s="114" t="s">
        <v>129</v>
      </c>
      <c r="Z66" s="116"/>
      <c r="AA66" s="86"/>
      <c r="AB66" s="113">
        <v>16.0</v>
      </c>
      <c r="AC66" s="114" t="s">
        <v>122</v>
      </c>
      <c r="AD66" s="114" t="s">
        <v>123</v>
      </c>
      <c r="AE66" s="114" t="s">
        <v>124</v>
      </c>
      <c r="AF66" s="114" t="s">
        <v>125</v>
      </c>
      <c r="AG66" s="114"/>
      <c r="AH66" s="114"/>
      <c r="AI66" s="114"/>
      <c r="AJ66" s="114"/>
      <c r="AK66" s="115"/>
      <c r="AL66" s="110">
        <v>16.0</v>
      </c>
      <c r="AM66" s="132">
        <v>4.0</v>
      </c>
      <c r="AN66" s="132">
        <v>3.0</v>
      </c>
      <c r="AO66" s="132">
        <v>3.0</v>
      </c>
      <c r="AP66" s="132">
        <v>2.0</v>
      </c>
      <c r="AQ66" s="132"/>
      <c r="AR66" s="111"/>
      <c r="AS66" s="111"/>
      <c r="AT66" s="111"/>
      <c r="AU66" s="112"/>
      <c r="AV66" s="117"/>
      <c r="AW66" s="117"/>
      <c r="AX66" s="117"/>
      <c r="AY66" s="117"/>
      <c r="AZ66" s="102">
        <f t="shared" si="34"/>
        <v>16</v>
      </c>
      <c r="BA66" s="104" t="str">
        <f>IF(OFFSET('Races et classe et malediction'!$H$2,MATCH('Fiche perso'!$I$3,'Races et classe et malediction'!$H$3:$H$604,0),12)="M",7.5,"")</f>
        <v>#N/A</v>
      </c>
      <c r="BB66" s="117"/>
      <c r="BC66" s="117"/>
      <c r="BD66" s="117"/>
      <c r="BE66" s="117"/>
      <c r="BF66" s="117"/>
      <c r="BG66" s="117"/>
      <c r="BH66" s="117"/>
      <c r="BI66" s="117"/>
      <c r="BJ66" s="110">
        <v>16.0</v>
      </c>
      <c r="BK6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malediction'!$F$6,AC44,IF(OFFSET('Races et classe et malediction'!$H$2,MATCH('Fiche perso'!$I$3,'Races et classe et malediction'!$H$3:$H$604,0),8)='Races et classe et malediction'!$F$7,AM44,IF(OFFSET('Races et classe et malediction'!$H$2,MATCH('Fiche perso'!$I$3,'Races et classe et malediction'!$H$3:$H$604,0),8)='Races et classe et malediction'!$F$8,AM88))))</f>
        <v>#N/A</v>
      </c>
      <c r="BL6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malediction'!$F$6,AD44,IF(OFFSET('Races et classe et malediction'!$H$2,MATCH('Fiche perso'!$I$3,'Races et classe et malediction'!$H$3:$H$604,0),8)='Races et classe et malediction'!$F$7,AN44,IF(OFFSET('Races et classe et malediction'!$H$2,MATCH('Fiche perso'!$I$3,'Races et classe et malediction'!$H$3:$H$604,0),8)='Races et classe et malediction'!$F$8,AN88))))</f>
        <v>#N/A</v>
      </c>
      <c r="BM6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malediction'!$F$6,AE44,IF(OFFSET('Races et classe et malediction'!$H$2,MATCH('Fiche perso'!$I$3,'Races et classe et malediction'!$H$3:$H$604,0),8)='Races et classe et malediction'!$F$7,AO44,IF(OFFSET('Races et classe et malediction'!$H$2,MATCH('Fiche perso'!$I$3,'Races et classe et malediction'!$H$3:$H$604,0),8)='Races et classe et malediction'!$F$8,AO88))))</f>
        <v>#N/A</v>
      </c>
      <c r="BN6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malediction'!$F$6,AF44,IF(OFFSET('Races et classe et malediction'!$H$2,MATCH('Fiche perso'!$I$3,'Races et classe et malediction'!$H$3:$H$604,0),8)='Races et classe et malediction'!$F$7,AP44,IF(OFFSET('Races et classe et malediction'!$H$2,MATCH('Fiche perso'!$I$3,'Races et classe et malediction'!$H$3:$H$604,0),8)='Races et classe et malediction'!$F$8,AP88))))</f>
        <v>#N/A</v>
      </c>
      <c r="BO6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malediction'!$F$6,AG44,IF(OFFSET('Races et classe et malediction'!$H$2,MATCH('Fiche perso'!$I$3,'Races et classe et malediction'!$H$3:$H$604,0),8)='Races et classe et malediction'!$F$7,AQ44,IF(OFFSET('Races et classe et malediction'!$H$2,MATCH('Fiche perso'!$I$3,'Races et classe et malediction'!$H$3:$H$604,0),8)='Races et classe et malediction'!$F$8,AQ88))))</f>
        <v>#N/A</v>
      </c>
      <c r="BP6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malediction'!$F$6,AH44,IF(OFFSET('Races et classe et malediction'!$H$2,MATCH('Fiche perso'!$I$3,'Races et classe et malediction'!$H$3:$H$604,0),8)='Races et classe et malediction'!$F$7,AR44,IF(OFFSET('Races et classe et malediction'!$H$2,MATCH('Fiche perso'!$I$3,'Races et classe et malediction'!$H$3:$H$604,0),8)='Races et classe et malediction'!$F$8,AR88))))</f>
        <v>#N/A</v>
      </c>
      <c r="BQ6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malediction'!$F$6,AI44,IF(OFFSET('Races et classe et malediction'!$H$2,MATCH('Fiche perso'!$I$3,'Races et classe et malediction'!$H$3:$H$604,0),8)='Races et classe et malediction'!$F$7,AS44,IF(OFFSET('Races et classe et malediction'!$H$2,MATCH('Fiche perso'!$I$3,'Races et classe et malediction'!$H$3:$H$604,0),8)='Races et classe et malediction'!$F$8,AS88))))</f>
        <v>#N/A</v>
      </c>
      <c r="BR66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malediction'!$F$6,AJ44,IF(OFFSET('Races et classe et malediction'!$H$2,MATCH('Fiche perso'!$I$3,'Races et classe et malediction'!$H$3:$H$604,0),8)='Races et classe et malediction'!$F$7,AT44,IF(OFFSET('Races et classe et malediction'!$H$2,MATCH('Fiche perso'!$I$3,'Races et classe et malediction'!$H$3:$H$604,0),8)='Races et classe et malediction'!$F$8,AT88))))</f>
        <v>#N/A</v>
      </c>
      <c r="BS66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malediction'!$F$6,AK44,IF(OFFSET('Races et classe et malediction'!$H$2,MATCH('Fiche perso'!$I$3,'Races et classe et malediction'!$H$3:$H$604,0),8)='Races et classe et malediction'!$F$7,AU44,IF(OFFSET('Races et classe et malediction'!$H$2,MATCH('Fiche perso'!$I$3,'Races et classe et malediction'!$H$3:$H$604,0),8)='Races et classe et malediction'!$F$8,AU88))))</f>
        <v>#N/A</v>
      </c>
    </row>
    <row r="67" ht="12.75" customHeight="1">
      <c r="A67" s="95"/>
      <c r="C67" s="86"/>
      <c r="M67" s="89">
        <v>2132850.64740206</v>
      </c>
      <c r="N67" s="90">
        <f t="shared" si="23"/>
        <v>67</v>
      </c>
      <c r="O67" s="98">
        <v>18.0</v>
      </c>
      <c r="Q67" s="113">
        <v>17.0</v>
      </c>
      <c r="R67" s="114" t="s">
        <v>122</v>
      </c>
      <c r="S67" s="114" t="s">
        <v>123</v>
      </c>
      <c r="T67" s="114" t="s">
        <v>124</v>
      </c>
      <c r="U67" s="114" t="s">
        <v>125</v>
      </c>
      <c r="V67" s="114" t="s">
        <v>126</v>
      </c>
      <c r="W67" s="114" t="s">
        <v>127</v>
      </c>
      <c r="X67" s="114" t="s">
        <v>128</v>
      </c>
      <c r="Y67" s="114" t="s">
        <v>129</v>
      </c>
      <c r="Z67" s="116" t="s">
        <v>130</v>
      </c>
      <c r="AA67" s="86"/>
      <c r="AB67" s="113">
        <v>17.0</v>
      </c>
      <c r="AC67" s="114" t="s">
        <v>122</v>
      </c>
      <c r="AD67" s="114" t="s">
        <v>123</v>
      </c>
      <c r="AE67" s="114" t="s">
        <v>124</v>
      </c>
      <c r="AF67" s="114" t="s">
        <v>125</v>
      </c>
      <c r="AG67" s="134" t="s">
        <v>126</v>
      </c>
      <c r="AH67" s="114"/>
      <c r="AI67" s="114"/>
      <c r="AJ67" s="114"/>
      <c r="AK67" s="115"/>
      <c r="AL67" s="110">
        <v>17.0</v>
      </c>
      <c r="AM67" s="133">
        <v>4.0</v>
      </c>
      <c r="AN67" s="133">
        <v>3.0</v>
      </c>
      <c r="AO67" s="133">
        <v>3.0</v>
      </c>
      <c r="AP67" s="133">
        <v>3.0</v>
      </c>
      <c r="AQ67" s="133">
        <v>1.0</v>
      </c>
      <c r="AR67" s="111"/>
      <c r="AS67" s="111"/>
      <c r="AT67" s="111"/>
      <c r="AU67" s="112"/>
      <c r="AV67" s="117"/>
      <c r="AW67" s="117"/>
      <c r="AX67" s="117"/>
      <c r="AY67" s="117"/>
      <c r="AZ67" s="102">
        <f t="shared" si="34"/>
        <v>17</v>
      </c>
      <c r="BA67" s="104" t="str">
        <f>IF(OFFSET('Races et classe et malediction'!$H$2,MATCH('Fiche perso'!$I$3,'Races et classe et malediction'!$H$3:$H$604,0),12)="M",7.5,"")</f>
        <v>#N/A</v>
      </c>
      <c r="BB67" s="117"/>
      <c r="BC67" s="117"/>
      <c r="BD67" s="117"/>
      <c r="BE67" s="117"/>
      <c r="BF67" s="117"/>
      <c r="BG67" s="117"/>
      <c r="BH67" s="117"/>
      <c r="BI67" s="117"/>
      <c r="BJ67" s="110">
        <v>17.0</v>
      </c>
      <c r="BK6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malediction'!$F$6,AC45,IF(OFFSET('Races et classe et malediction'!$H$2,MATCH('Fiche perso'!$I$3,'Races et classe et malediction'!$H$3:$H$604,0),8)='Races et classe et malediction'!$F$7,AM45,IF(OFFSET('Races et classe et malediction'!$H$2,MATCH('Fiche perso'!$I$3,'Races et classe et malediction'!$H$3:$H$604,0),8)='Races et classe et malediction'!$F$8,AM89))))</f>
        <v>#N/A</v>
      </c>
      <c r="BL6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malediction'!$F$6,AD45,IF(OFFSET('Races et classe et malediction'!$H$2,MATCH('Fiche perso'!$I$3,'Races et classe et malediction'!$H$3:$H$604,0),8)='Races et classe et malediction'!$F$7,AN45,IF(OFFSET('Races et classe et malediction'!$H$2,MATCH('Fiche perso'!$I$3,'Races et classe et malediction'!$H$3:$H$604,0),8)='Races et classe et malediction'!$F$8,AN89))))</f>
        <v>#N/A</v>
      </c>
      <c r="BM6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malediction'!$F$6,AE45,IF(OFFSET('Races et classe et malediction'!$H$2,MATCH('Fiche perso'!$I$3,'Races et classe et malediction'!$H$3:$H$604,0),8)='Races et classe et malediction'!$F$7,AO45,IF(OFFSET('Races et classe et malediction'!$H$2,MATCH('Fiche perso'!$I$3,'Races et classe et malediction'!$H$3:$H$604,0),8)='Races et classe et malediction'!$F$8,AO89))))</f>
        <v>#N/A</v>
      </c>
      <c r="BN6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malediction'!$F$6,AF45,IF(OFFSET('Races et classe et malediction'!$H$2,MATCH('Fiche perso'!$I$3,'Races et classe et malediction'!$H$3:$H$604,0),8)='Races et classe et malediction'!$F$7,AP45,IF(OFFSET('Races et classe et malediction'!$H$2,MATCH('Fiche perso'!$I$3,'Races et classe et malediction'!$H$3:$H$604,0),8)='Races et classe et malediction'!$F$8,AP89))))</f>
        <v>#N/A</v>
      </c>
      <c r="BO6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malediction'!$F$6,AG45,IF(OFFSET('Races et classe et malediction'!$H$2,MATCH('Fiche perso'!$I$3,'Races et classe et malediction'!$H$3:$H$604,0),8)='Races et classe et malediction'!$F$7,AQ45,IF(OFFSET('Races et classe et malediction'!$H$2,MATCH('Fiche perso'!$I$3,'Races et classe et malediction'!$H$3:$H$604,0),8)='Races et classe et malediction'!$F$8,AQ89))))</f>
        <v>#N/A</v>
      </c>
      <c r="BP6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malediction'!$F$6,AH45,IF(OFFSET('Races et classe et malediction'!$H$2,MATCH('Fiche perso'!$I$3,'Races et classe et malediction'!$H$3:$H$604,0),8)='Races et classe et malediction'!$F$7,AR45,IF(OFFSET('Races et classe et malediction'!$H$2,MATCH('Fiche perso'!$I$3,'Races et classe et malediction'!$H$3:$H$604,0),8)='Races et classe et malediction'!$F$8,AR89))))</f>
        <v>#N/A</v>
      </c>
      <c r="BQ6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malediction'!$F$6,AI45,IF(OFFSET('Races et classe et malediction'!$H$2,MATCH('Fiche perso'!$I$3,'Races et classe et malediction'!$H$3:$H$604,0),8)='Races et classe et malediction'!$F$7,AS45,IF(OFFSET('Races et classe et malediction'!$H$2,MATCH('Fiche perso'!$I$3,'Races et classe et malediction'!$H$3:$H$604,0),8)='Races et classe et malediction'!$F$8,AS89))))</f>
        <v>#N/A</v>
      </c>
      <c r="BR67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malediction'!$F$6,AJ45,IF(OFFSET('Races et classe et malediction'!$H$2,MATCH('Fiche perso'!$I$3,'Races et classe et malediction'!$H$3:$H$604,0),8)='Races et classe et malediction'!$F$7,AT45,IF(OFFSET('Races et classe et malediction'!$H$2,MATCH('Fiche perso'!$I$3,'Races et classe et malediction'!$H$3:$H$604,0),8)='Races et classe et malediction'!$F$8,AT89))))</f>
        <v>#N/A</v>
      </c>
      <c r="BS67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malediction'!$F$6,AK45,IF(OFFSET('Races et classe et malediction'!$H$2,MATCH('Fiche perso'!$I$3,'Races et classe et malediction'!$H$3:$H$604,0),8)='Races et classe et malediction'!$F$7,AU45,IF(OFFSET('Races et classe et malediction'!$H$2,MATCH('Fiche perso'!$I$3,'Races et classe et malediction'!$H$3:$H$604,0),8)='Races et classe et malediction'!$F$8,AU89))))</f>
        <v>#N/A</v>
      </c>
    </row>
    <row r="68" ht="12.75" customHeight="1">
      <c r="A68" s="95"/>
      <c r="C68" s="86"/>
      <c r="M68" s="89">
        <v>2168952.30897472</v>
      </c>
      <c r="N68" s="90">
        <f t="shared" si="23"/>
        <v>68</v>
      </c>
      <c r="O68" s="98">
        <v>18.0</v>
      </c>
      <c r="Q68" s="113">
        <v>18.0</v>
      </c>
      <c r="R68" s="114" t="s">
        <v>122</v>
      </c>
      <c r="S68" s="114" t="s">
        <v>123</v>
      </c>
      <c r="T68" s="114" t="s">
        <v>124</v>
      </c>
      <c r="U68" s="114" t="s">
        <v>125</v>
      </c>
      <c r="V68" s="114" t="s">
        <v>126</v>
      </c>
      <c r="W68" s="114" t="s">
        <v>127</v>
      </c>
      <c r="X68" s="114" t="s">
        <v>128</v>
      </c>
      <c r="Y68" s="114" t="s">
        <v>129</v>
      </c>
      <c r="Z68" s="116" t="s">
        <v>130</v>
      </c>
      <c r="AA68" s="86"/>
      <c r="AB68" s="113">
        <v>18.0</v>
      </c>
      <c r="AC68" s="114" t="s">
        <v>122</v>
      </c>
      <c r="AD68" s="114" t="s">
        <v>123</v>
      </c>
      <c r="AE68" s="114" t="s">
        <v>124</v>
      </c>
      <c r="AF68" s="114" t="s">
        <v>125</v>
      </c>
      <c r="AG68" s="114" t="s">
        <v>126</v>
      </c>
      <c r="AH68" s="114"/>
      <c r="AI68" s="114"/>
      <c r="AJ68" s="114"/>
      <c r="AK68" s="115"/>
      <c r="AL68" s="110">
        <v>18.0</v>
      </c>
      <c r="AM68" s="132">
        <v>4.0</v>
      </c>
      <c r="AN68" s="132">
        <v>3.0</v>
      </c>
      <c r="AO68" s="132">
        <v>3.0</v>
      </c>
      <c r="AP68" s="132">
        <v>3.0</v>
      </c>
      <c r="AQ68" s="132">
        <v>1.0</v>
      </c>
      <c r="AR68" s="111"/>
      <c r="AS68" s="111"/>
      <c r="AT68" s="111"/>
      <c r="AU68" s="112"/>
      <c r="AV68" s="117"/>
      <c r="AW68" s="117"/>
      <c r="AX68" s="117"/>
      <c r="AY68" s="117"/>
      <c r="AZ68" s="102">
        <f t="shared" si="34"/>
        <v>18</v>
      </c>
      <c r="BA68" s="104" t="str">
        <f>IF(OFFSET('Races et classe et malediction'!$H$2,MATCH('Fiche perso'!$I$3,'Races et classe et malediction'!$H$3:$H$604,0),12)="M",9,"")</f>
        <v>#N/A</v>
      </c>
      <c r="BB68" s="117"/>
      <c r="BC68" s="117"/>
      <c r="BD68" s="117"/>
      <c r="BE68" s="117"/>
      <c r="BF68" s="117"/>
      <c r="BG68" s="117"/>
      <c r="BH68" s="117"/>
      <c r="BI68" s="117"/>
      <c r="BJ68" s="110">
        <v>18.0</v>
      </c>
      <c r="BK6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malediction'!$F$6,AC46,IF(OFFSET('Races et classe et malediction'!$H$2,MATCH('Fiche perso'!$I$3,'Races et classe et malediction'!$H$3:$H$604,0),8)='Races et classe et malediction'!$F$7,AM46,IF(OFFSET('Races et classe et malediction'!$H$2,MATCH('Fiche perso'!$I$3,'Races et classe et malediction'!$H$3:$H$604,0),8)='Races et classe et malediction'!$F$8,AM90))))</f>
        <v>#N/A</v>
      </c>
      <c r="BL6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malediction'!$F$6,AD46,IF(OFFSET('Races et classe et malediction'!$H$2,MATCH('Fiche perso'!$I$3,'Races et classe et malediction'!$H$3:$H$604,0),8)='Races et classe et malediction'!$F$7,AN46,IF(OFFSET('Races et classe et malediction'!$H$2,MATCH('Fiche perso'!$I$3,'Races et classe et malediction'!$H$3:$H$604,0),8)='Races et classe et malediction'!$F$8,AN90))))</f>
        <v>#N/A</v>
      </c>
      <c r="BM6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malediction'!$F$6,AE46,IF(OFFSET('Races et classe et malediction'!$H$2,MATCH('Fiche perso'!$I$3,'Races et classe et malediction'!$H$3:$H$604,0),8)='Races et classe et malediction'!$F$7,AO46,IF(OFFSET('Races et classe et malediction'!$H$2,MATCH('Fiche perso'!$I$3,'Races et classe et malediction'!$H$3:$H$604,0),8)='Races et classe et malediction'!$F$8,AO90))))</f>
        <v>#N/A</v>
      </c>
      <c r="BN6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malediction'!$F$6,AF46,IF(OFFSET('Races et classe et malediction'!$H$2,MATCH('Fiche perso'!$I$3,'Races et classe et malediction'!$H$3:$H$604,0),8)='Races et classe et malediction'!$F$7,AP46,IF(OFFSET('Races et classe et malediction'!$H$2,MATCH('Fiche perso'!$I$3,'Races et classe et malediction'!$H$3:$H$604,0),8)='Races et classe et malediction'!$F$8,AP90))))</f>
        <v>#N/A</v>
      </c>
      <c r="BO6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malediction'!$F$6,AG46,IF(OFFSET('Races et classe et malediction'!$H$2,MATCH('Fiche perso'!$I$3,'Races et classe et malediction'!$H$3:$H$604,0),8)='Races et classe et malediction'!$F$7,AQ46,IF(OFFSET('Races et classe et malediction'!$H$2,MATCH('Fiche perso'!$I$3,'Races et classe et malediction'!$H$3:$H$604,0),8)='Races et classe et malediction'!$F$8,AQ90))))</f>
        <v>#N/A</v>
      </c>
      <c r="BP6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malediction'!$F$6,AH46,IF(OFFSET('Races et classe et malediction'!$H$2,MATCH('Fiche perso'!$I$3,'Races et classe et malediction'!$H$3:$H$604,0),8)='Races et classe et malediction'!$F$7,AR46,IF(OFFSET('Races et classe et malediction'!$H$2,MATCH('Fiche perso'!$I$3,'Races et classe et malediction'!$H$3:$H$604,0),8)='Races et classe et malediction'!$F$8,AR90))))</f>
        <v>#N/A</v>
      </c>
      <c r="BQ6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malediction'!$F$6,AI46,IF(OFFSET('Races et classe et malediction'!$H$2,MATCH('Fiche perso'!$I$3,'Races et classe et malediction'!$H$3:$H$604,0),8)='Races et classe et malediction'!$F$7,AS46,IF(OFFSET('Races et classe et malediction'!$H$2,MATCH('Fiche perso'!$I$3,'Races et classe et malediction'!$H$3:$H$604,0),8)='Races et classe et malediction'!$F$8,AS90))))</f>
        <v>#N/A</v>
      </c>
      <c r="BR68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malediction'!$F$6,AJ46,IF(OFFSET('Races et classe et malediction'!$H$2,MATCH('Fiche perso'!$I$3,'Races et classe et malediction'!$H$3:$H$604,0),8)='Races et classe et malediction'!$F$7,AT46,IF(OFFSET('Races et classe et malediction'!$H$2,MATCH('Fiche perso'!$I$3,'Races et classe et malediction'!$H$3:$H$604,0),8)='Races et classe et malediction'!$F$8,AT90))))</f>
        <v>#N/A</v>
      </c>
      <c r="BS68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malediction'!$F$6,AK46,IF(OFFSET('Races et classe et malediction'!$H$2,MATCH('Fiche perso'!$I$3,'Races et classe et malediction'!$H$3:$H$604,0),8)='Races et classe et malediction'!$F$7,AU46,IF(OFFSET('Races et classe et malediction'!$H$2,MATCH('Fiche perso'!$I$3,'Races et classe et malediction'!$H$3:$H$604,0),8)='Races et classe et malediction'!$F$8,AU90))))</f>
        <v>#N/A</v>
      </c>
    </row>
    <row r="69" ht="12.75" customHeight="1">
      <c r="A69" s="95"/>
      <c r="C69" s="86"/>
      <c r="M69" s="89">
        <v>2205053.97054738</v>
      </c>
      <c r="N69" s="90">
        <f t="shared" si="23"/>
        <v>69</v>
      </c>
      <c r="O69" s="98">
        <v>19.0</v>
      </c>
      <c r="Q69" s="113">
        <v>19.0</v>
      </c>
      <c r="R69" s="114" t="s">
        <v>122</v>
      </c>
      <c r="S69" s="114" t="s">
        <v>123</v>
      </c>
      <c r="T69" s="114" t="s">
        <v>124</v>
      </c>
      <c r="U69" s="114" t="s">
        <v>125</v>
      </c>
      <c r="V69" s="114" t="s">
        <v>126</v>
      </c>
      <c r="W69" s="114" t="s">
        <v>127</v>
      </c>
      <c r="X69" s="114" t="s">
        <v>128</v>
      </c>
      <c r="Y69" s="114" t="s">
        <v>129</v>
      </c>
      <c r="Z69" s="116" t="s">
        <v>130</v>
      </c>
      <c r="AA69" s="86"/>
      <c r="AB69" s="113">
        <v>19.0</v>
      </c>
      <c r="AC69" s="114" t="s">
        <v>122</v>
      </c>
      <c r="AD69" s="114" t="s">
        <v>123</v>
      </c>
      <c r="AE69" s="114" t="s">
        <v>124</v>
      </c>
      <c r="AF69" s="114" t="s">
        <v>125</v>
      </c>
      <c r="AG69" s="114" t="s">
        <v>126</v>
      </c>
      <c r="AH69" s="114"/>
      <c r="AI69" s="114"/>
      <c r="AJ69" s="114"/>
      <c r="AK69" s="115"/>
      <c r="AL69" s="110">
        <v>19.0</v>
      </c>
      <c r="AM69" s="133">
        <v>4.0</v>
      </c>
      <c r="AN69" s="133">
        <v>3.0</v>
      </c>
      <c r="AO69" s="133">
        <v>3.0</v>
      </c>
      <c r="AP69" s="133">
        <v>3.0</v>
      </c>
      <c r="AQ69" s="133">
        <v>2.0</v>
      </c>
      <c r="AR69" s="111"/>
      <c r="AS69" s="111"/>
      <c r="AT69" s="111"/>
      <c r="AU69" s="112"/>
      <c r="AV69" s="117"/>
      <c r="AW69" s="117"/>
      <c r="AX69" s="117"/>
      <c r="AY69" s="117"/>
      <c r="AZ69" s="102">
        <f t="shared" si="34"/>
        <v>19</v>
      </c>
      <c r="BA69" s="104" t="str">
        <f>IF(OFFSET('Races et classe et malediction'!$H$2,MATCH('Fiche perso'!$I$3,'Races et classe et malediction'!$H$3:$H$604,0),12)="M",9,"")</f>
        <v>#N/A</v>
      </c>
      <c r="BB69" s="117"/>
      <c r="BC69" s="117"/>
      <c r="BD69" s="117"/>
      <c r="BE69" s="117"/>
      <c r="BF69" s="117"/>
      <c r="BG69" s="117"/>
      <c r="BH69" s="117"/>
      <c r="BI69" s="117"/>
      <c r="BJ69" s="110">
        <v>19.0</v>
      </c>
      <c r="BK6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malediction'!$F$6,AC47,IF(OFFSET('Races et classe et malediction'!$H$2,MATCH('Fiche perso'!$I$3,'Races et classe et malediction'!$H$3:$H$604,0),8)='Races et classe et malediction'!$F$7,AM47,IF(OFFSET('Races et classe et malediction'!$H$2,MATCH('Fiche perso'!$I$3,'Races et classe et malediction'!$H$3:$H$604,0),8)='Races et classe et malediction'!$F$8,AM91))))</f>
        <v>#N/A</v>
      </c>
      <c r="BL6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malediction'!$F$6,AD47,IF(OFFSET('Races et classe et malediction'!$H$2,MATCH('Fiche perso'!$I$3,'Races et classe et malediction'!$H$3:$H$604,0),8)='Races et classe et malediction'!$F$7,AN47,IF(OFFSET('Races et classe et malediction'!$H$2,MATCH('Fiche perso'!$I$3,'Races et classe et malediction'!$H$3:$H$604,0),8)='Races et classe et malediction'!$F$8,AN91))))</f>
        <v>#N/A</v>
      </c>
      <c r="BM6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malediction'!$F$6,AE47,IF(OFFSET('Races et classe et malediction'!$H$2,MATCH('Fiche perso'!$I$3,'Races et classe et malediction'!$H$3:$H$604,0),8)='Races et classe et malediction'!$F$7,AO47,IF(OFFSET('Races et classe et malediction'!$H$2,MATCH('Fiche perso'!$I$3,'Races et classe et malediction'!$H$3:$H$604,0),8)='Races et classe et malediction'!$F$8,AO91))))</f>
        <v>#N/A</v>
      </c>
      <c r="BN6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malediction'!$F$6,AF47,IF(OFFSET('Races et classe et malediction'!$H$2,MATCH('Fiche perso'!$I$3,'Races et classe et malediction'!$H$3:$H$604,0),8)='Races et classe et malediction'!$F$7,AP47,IF(OFFSET('Races et classe et malediction'!$H$2,MATCH('Fiche perso'!$I$3,'Races et classe et malediction'!$H$3:$H$604,0),8)='Races et classe et malediction'!$F$8,AP91))))</f>
        <v>#N/A</v>
      </c>
      <c r="BO6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malediction'!$F$6,AG47,IF(OFFSET('Races et classe et malediction'!$H$2,MATCH('Fiche perso'!$I$3,'Races et classe et malediction'!$H$3:$H$604,0),8)='Races et classe et malediction'!$F$7,AQ47,IF(OFFSET('Races et classe et malediction'!$H$2,MATCH('Fiche perso'!$I$3,'Races et classe et malediction'!$H$3:$H$604,0),8)='Races et classe et malediction'!$F$8,AQ91))))</f>
        <v>#N/A</v>
      </c>
      <c r="BP6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malediction'!$F$6,AH47,IF(OFFSET('Races et classe et malediction'!$H$2,MATCH('Fiche perso'!$I$3,'Races et classe et malediction'!$H$3:$H$604,0),8)='Races et classe et malediction'!$F$7,AR47,IF(OFFSET('Races et classe et malediction'!$H$2,MATCH('Fiche perso'!$I$3,'Races et classe et malediction'!$H$3:$H$604,0),8)='Races et classe et malediction'!$F$8,AR91))))</f>
        <v>#N/A</v>
      </c>
      <c r="BQ6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malediction'!$F$6,AI47,IF(OFFSET('Races et classe et malediction'!$H$2,MATCH('Fiche perso'!$I$3,'Races et classe et malediction'!$H$3:$H$604,0),8)='Races et classe et malediction'!$F$7,AS47,IF(OFFSET('Races et classe et malediction'!$H$2,MATCH('Fiche perso'!$I$3,'Races et classe et malediction'!$H$3:$H$604,0),8)='Races et classe et malediction'!$F$8,AS91))))</f>
        <v>#N/A</v>
      </c>
      <c r="BR69" s="111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malediction'!$F$6,AJ47,IF(OFFSET('Races et classe et malediction'!$H$2,MATCH('Fiche perso'!$I$3,'Races et classe et malediction'!$H$3:$H$604,0),8)='Races et classe et malediction'!$F$7,AT47,IF(OFFSET('Races et classe et malediction'!$H$2,MATCH('Fiche perso'!$I$3,'Races et classe et malediction'!$H$3:$H$604,0),8)='Races et classe et malediction'!$F$8,AT91))))</f>
        <v>#N/A</v>
      </c>
      <c r="BS69" s="112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malediction'!$F$6,AK47,IF(OFFSET('Races et classe et malediction'!$H$2,MATCH('Fiche perso'!$I$3,'Races et classe et malediction'!$H$3:$H$604,0),8)='Races et classe et malediction'!$F$7,AU47,IF(OFFSET('Races et classe et malediction'!$H$2,MATCH('Fiche perso'!$I$3,'Races et classe et malediction'!$H$3:$H$604,0),8)='Races et classe et malediction'!$F$8,AU91))))</f>
        <v>#N/A</v>
      </c>
    </row>
    <row r="70" ht="12.75" customHeight="1">
      <c r="A70" s="95"/>
      <c r="C70" s="86"/>
      <c r="M70" s="89">
        <v>2241155.63212003</v>
      </c>
      <c r="N70" s="90">
        <f t="shared" si="23"/>
        <v>70</v>
      </c>
      <c r="O70" s="98">
        <v>19.0</v>
      </c>
      <c r="Q70" s="136">
        <v>20.0</v>
      </c>
      <c r="R70" s="137" t="s">
        <v>122</v>
      </c>
      <c r="S70" s="137" t="s">
        <v>123</v>
      </c>
      <c r="T70" s="137" t="s">
        <v>124</v>
      </c>
      <c r="U70" s="137" t="s">
        <v>125</v>
      </c>
      <c r="V70" s="137" t="s">
        <v>126</v>
      </c>
      <c r="W70" s="137" t="s">
        <v>127</v>
      </c>
      <c r="X70" s="137" t="s">
        <v>128</v>
      </c>
      <c r="Y70" s="137" t="s">
        <v>129</v>
      </c>
      <c r="Z70" s="138" t="s">
        <v>130</v>
      </c>
      <c r="AA70" s="86"/>
      <c r="AB70" s="136">
        <v>20.0</v>
      </c>
      <c r="AC70" s="137" t="s">
        <v>122</v>
      </c>
      <c r="AD70" s="137" t="s">
        <v>123</v>
      </c>
      <c r="AE70" s="137" t="s">
        <v>124</v>
      </c>
      <c r="AF70" s="137" t="s">
        <v>125</v>
      </c>
      <c r="AG70" s="137" t="s">
        <v>126</v>
      </c>
      <c r="AH70" s="137"/>
      <c r="AI70" s="137"/>
      <c r="AJ70" s="137"/>
      <c r="AK70" s="139"/>
      <c r="AL70" s="127">
        <v>20.0</v>
      </c>
      <c r="AM70" s="140">
        <v>4.0</v>
      </c>
      <c r="AN70" s="140">
        <v>3.0</v>
      </c>
      <c r="AO70" s="140">
        <v>3.0</v>
      </c>
      <c r="AP70" s="140">
        <v>3.0</v>
      </c>
      <c r="AQ70" s="140">
        <v>2.0</v>
      </c>
      <c r="AR70" s="128"/>
      <c r="AS70" s="128"/>
      <c r="AT70" s="128"/>
      <c r="AU70" s="129"/>
      <c r="AV70" s="117"/>
      <c r="AW70" s="117"/>
      <c r="AX70" s="117"/>
      <c r="AY70" s="117"/>
      <c r="AZ70" s="141">
        <f t="shared" si="34"/>
        <v>20</v>
      </c>
      <c r="BA70" s="142" t="str">
        <f>IF(OFFSET('Races et classe et malediction'!$H$2,MATCH('Fiche perso'!$I$3,'Races et classe et malediction'!$H$3:$H$604,0),12)="M",9,"")</f>
        <v>#N/A</v>
      </c>
      <c r="BB70" s="117"/>
      <c r="BC70" s="117"/>
      <c r="BD70" s="117"/>
      <c r="BE70" s="117"/>
      <c r="BF70" s="117"/>
      <c r="BG70" s="117"/>
      <c r="BH70" s="117"/>
      <c r="BI70" s="117"/>
      <c r="BJ70" s="127">
        <v>20.0</v>
      </c>
      <c r="BK70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malediction'!$F$6,AC48,IF(OFFSET('Races et classe et malediction'!$H$2,MATCH('Fiche perso'!$I$3,'Races et classe et malediction'!$H$3:$H$604,0),8)='Races et classe et malediction'!$F$7,AM48,IF(OFFSET('Races et classe et malediction'!$H$2,MATCH('Fiche perso'!$I$3,'Races et classe et malediction'!$H$3:$H$604,0),8)='Races et classe et malediction'!$F$8,AM92))))</f>
        <v>#N/A</v>
      </c>
      <c r="BL70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malediction'!$F$6,AD48,IF(OFFSET('Races et classe et malediction'!$H$2,MATCH('Fiche perso'!$I$3,'Races et classe et malediction'!$H$3:$H$604,0),8)='Races et classe et malediction'!$F$7,AN48,IF(OFFSET('Races et classe et malediction'!$H$2,MATCH('Fiche perso'!$I$3,'Races et classe et malediction'!$H$3:$H$604,0),8)='Races et classe et malediction'!$F$8,AN92))))</f>
        <v>#N/A</v>
      </c>
      <c r="BM70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malediction'!$F$6,AE48,IF(OFFSET('Races et classe et malediction'!$H$2,MATCH('Fiche perso'!$I$3,'Races et classe et malediction'!$H$3:$H$604,0),8)='Races et classe et malediction'!$F$7,AO48,IF(OFFSET('Races et classe et malediction'!$H$2,MATCH('Fiche perso'!$I$3,'Races et classe et malediction'!$H$3:$H$604,0),8)='Races et classe et malediction'!$F$8,AO92))))</f>
        <v>#N/A</v>
      </c>
      <c r="BN70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malediction'!$F$6,AF48,IF(OFFSET('Races et classe et malediction'!$H$2,MATCH('Fiche perso'!$I$3,'Races et classe et malediction'!$H$3:$H$604,0),8)='Races et classe et malediction'!$F$7,AP48,IF(OFFSET('Races et classe et malediction'!$H$2,MATCH('Fiche perso'!$I$3,'Races et classe et malediction'!$H$3:$H$604,0),8)='Races et classe et malediction'!$F$8,AP92))))</f>
        <v>#N/A</v>
      </c>
      <c r="BO70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malediction'!$F$6,AG48,IF(OFFSET('Races et classe et malediction'!$H$2,MATCH('Fiche perso'!$I$3,'Races et classe et malediction'!$H$3:$H$604,0),8)='Races et classe et malediction'!$F$7,AQ48,IF(OFFSET('Races et classe et malediction'!$H$2,MATCH('Fiche perso'!$I$3,'Races et classe et malediction'!$H$3:$H$604,0),8)='Races et classe et malediction'!$F$8,AQ92))))</f>
        <v>#N/A</v>
      </c>
      <c r="BP70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malediction'!$F$6,AH48,IF(OFFSET('Races et classe et malediction'!$H$2,MATCH('Fiche perso'!$I$3,'Races et classe et malediction'!$H$3:$H$604,0),8)='Races et classe et malediction'!$F$7,AR48,IF(OFFSET('Races et classe et malediction'!$H$2,MATCH('Fiche perso'!$I$3,'Races et classe et malediction'!$H$3:$H$604,0),8)='Races et classe et malediction'!$F$8,AR92))))</f>
        <v>#N/A</v>
      </c>
      <c r="BQ70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malediction'!$F$6,AI48,IF(OFFSET('Races et classe et malediction'!$H$2,MATCH('Fiche perso'!$I$3,'Races et classe et malediction'!$H$3:$H$604,0),8)='Races et classe et malediction'!$F$7,AS48,IF(OFFSET('Races et classe et malediction'!$H$2,MATCH('Fiche perso'!$I$3,'Races et classe et malediction'!$H$3:$H$604,0),8)='Races et classe et malediction'!$F$8,AS92))))</f>
        <v>#N/A</v>
      </c>
      <c r="BR70" s="128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malediction'!$F$6,AJ48,IF(OFFSET('Races et classe et malediction'!$H$2,MATCH('Fiche perso'!$I$3,'Races et classe et malediction'!$H$3:$H$604,0),8)='Races et classe et malediction'!$F$7,AT48,IF(OFFSET('Races et classe et malediction'!$H$2,MATCH('Fiche perso'!$I$3,'Races et classe et malediction'!$H$3:$H$604,0),8)='Races et classe et malediction'!$F$8,AT92))))</f>
        <v>#N/A</v>
      </c>
      <c r="BS70" s="129" t="str">
        <f>IF(OFFSET('Races et classe et malediction'!$H$2,MATCH('Fiche perso'!$I$3,'Races et classe et malediction'!$H$3:$H$604,0),8)="","",IF(OFFSET('Races et classe et malediction'!$H$2,MATCH('Fiche perso'!$I$3,'Races et classe et malediction'!$H$3:$H$604,0),8)='Races et classe et malediction'!$F$6,AK48,IF(OFFSET('Races et classe et malediction'!$H$2,MATCH('Fiche perso'!$I$3,'Races et classe et malediction'!$H$3:$H$604,0),8)='Races et classe et malediction'!$F$7,AU48,IF(OFFSET('Races et classe et malediction'!$H$2,MATCH('Fiche perso'!$I$3,'Races et classe et malediction'!$H$3:$H$604,0),8)='Races et classe et malediction'!$F$8,AU92))))</f>
        <v>#N/A</v>
      </c>
    </row>
    <row r="71" ht="12.75" customHeight="1">
      <c r="A71" s="95"/>
      <c r="C71" s="86"/>
      <c r="M71" s="89">
        <v>2277257.29369269</v>
      </c>
      <c r="N71" s="90">
        <f t="shared" si="23"/>
        <v>71</v>
      </c>
      <c r="O71" s="98">
        <v>19.0</v>
      </c>
      <c r="Q71" s="143" t="s">
        <v>136</v>
      </c>
      <c r="R71" s="100"/>
      <c r="S71" s="100"/>
      <c r="T71" s="100"/>
      <c r="U71" s="100"/>
      <c r="V71" s="100"/>
      <c r="W71" s="100"/>
      <c r="X71" s="100"/>
      <c r="Y71" s="100"/>
      <c r="Z71" s="101"/>
      <c r="AA71" s="86"/>
      <c r="AB71" s="143" t="s">
        <v>137</v>
      </c>
      <c r="AC71" s="100"/>
      <c r="AD71" s="100"/>
      <c r="AE71" s="100"/>
      <c r="AF71" s="100"/>
      <c r="AG71" s="100"/>
      <c r="AH71" s="100"/>
      <c r="AI71" s="100"/>
      <c r="AJ71" s="100"/>
      <c r="AK71" s="101"/>
      <c r="AL71" s="144" t="s">
        <v>138</v>
      </c>
      <c r="AM71" s="100"/>
      <c r="AN71" s="100"/>
      <c r="AO71" s="100"/>
      <c r="AP71" s="100"/>
      <c r="AQ71" s="100"/>
      <c r="AR71" s="100"/>
      <c r="AS71" s="100"/>
      <c r="AT71" s="100"/>
      <c r="AU71" s="101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</row>
    <row r="72" ht="12.75" customHeight="1">
      <c r="A72" s="95"/>
      <c r="C72" s="86"/>
      <c r="M72" s="89">
        <v>2313358.95526535</v>
      </c>
      <c r="N72" s="90">
        <f t="shared" si="23"/>
        <v>72</v>
      </c>
      <c r="O72" s="98">
        <v>19.0</v>
      </c>
      <c r="Q72" s="145"/>
      <c r="R72" s="106" t="s">
        <v>122</v>
      </c>
      <c r="S72" s="106" t="s">
        <v>123</v>
      </c>
      <c r="T72" s="106" t="s">
        <v>124</v>
      </c>
      <c r="U72" s="106" t="s">
        <v>125</v>
      </c>
      <c r="V72" s="106" t="s">
        <v>126</v>
      </c>
      <c r="W72" s="106" t="s">
        <v>127</v>
      </c>
      <c r="X72" s="106" t="s">
        <v>128</v>
      </c>
      <c r="Y72" s="106" t="s">
        <v>129</v>
      </c>
      <c r="Z72" s="108" t="s">
        <v>130</v>
      </c>
      <c r="AA72" s="86"/>
      <c r="AB72" s="145"/>
      <c r="AC72" s="106" t="s">
        <v>122</v>
      </c>
      <c r="AD72" s="106" t="s">
        <v>123</v>
      </c>
      <c r="AE72" s="106" t="s">
        <v>124</v>
      </c>
      <c r="AF72" s="106" t="s">
        <v>125</v>
      </c>
      <c r="AG72" s="106" t="s">
        <v>126</v>
      </c>
      <c r="AH72" s="106" t="s">
        <v>127</v>
      </c>
      <c r="AI72" s="106" t="s">
        <v>128</v>
      </c>
      <c r="AJ72" s="106" t="s">
        <v>129</v>
      </c>
      <c r="AK72" s="108" t="s">
        <v>130</v>
      </c>
      <c r="AL72" s="146"/>
      <c r="AM72" s="106" t="s">
        <v>122</v>
      </c>
      <c r="AN72" s="106" t="s">
        <v>123</v>
      </c>
      <c r="AO72" s="106" t="s">
        <v>124</v>
      </c>
      <c r="AP72" s="106" t="s">
        <v>125</v>
      </c>
      <c r="AQ72" s="106" t="s">
        <v>126</v>
      </c>
      <c r="AR72" s="106" t="s">
        <v>127</v>
      </c>
      <c r="AS72" s="106" t="s">
        <v>128</v>
      </c>
      <c r="AT72" s="106" t="s">
        <v>129</v>
      </c>
      <c r="AU72" s="108" t="s">
        <v>130</v>
      </c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</row>
    <row r="73" ht="12.75" customHeight="1">
      <c r="A73" s="95"/>
      <c r="C73" s="86"/>
      <c r="M73" s="89">
        <v>2349460.61683801</v>
      </c>
      <c r="N73" s="90">
        <f t="shared" si="23"/>
        <v>73</v>
      </c>
      <c r="O73" s="98">
        <v>20.0</v>
      </c>
      <c r="Q73" s="113">
        <v>1.0</v>
      </c>
      <c r="R73" s="147" t="s">
        <v>122</v>
      </c>
      <c r="S73" s="148"/>
      <c r="T73" s="133"/>
      <c r="U73" s="149"/>
      <c r="V73" s="149"/>
      <c r="W73" s="149"/>
      <c r="X73" s="149"/>
      <c r="Y73" s="149"/>
      <c r="Z73" s="150"/>
      <c r="AA73" s="86"/>
      <c r="AB73" s="113">
        <v>1.0</v>
      </c>
      <c r="AC73" s="133">
        <v>1.0</v>
      </c>
      <c r="AD73" s="151"/>
      <c r="AE73" s="149"/>
      <c r="AF73" s="149"/>
      <c r="AG73" s="149"/>
      <c r="AH73" s="149"/>
      <c r="AI73" s="149"/>
      <c r="AJ73" s="149"/>
      <c r="AK73" s="150"/>
      <c r="AL73" s="152">
        <v>1.0</v>
      </c>
      <c r="AM73" s="147" t="str">
        <f t="shared" ref="AM73:AM74" si="42">"2 PM"</f>
        <v>2 PM</v>
      </c>
      <c r="AN73" s="114"/>
      <c r="AO73" s="114"/>
      <c r="AP73" s="114"/>
      <c r="AQ73" s="114"/>
      <c r="AR73" s="114"/>
      <c r="AS73" s="114"/>
      <c r="AT73" s="114"/>
      <c r="AU73" s="116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</row>
    <row r="74" ht="12.75" customHeight="1">
      <c r="A74" s="95"/>
      <c r="C74" s="86"/>
      <c r="M74" s="89">
        <v>2385562.27841067</v>
      </c>
      <c r="N74" s="90">
        <f t="shared" si="23"/>
        <v>74</v>
      </c>
      <c r="O74" s="98">
        <v>20.0</v>
      </c>
      <c r="Q74" s="113">
        <v>2.0</v>
      </c>
      <c r="R74" s="153" t="s">
        <v>122</v>
      </c>
      <c r="S74" s="148"/>
      <c r="T74" s="132"/>
      <c r="U74" s="149"/>
      <c r="V74" s="149"/>
      <c r="W74" s="149"/>
      <c r="X74" s="149"/>
      <c r="Y74" s="149"/>
      <c r="Z74" s="150"/>
      <c r="AA74" s="86"/>
      <c r="AB74" s="113">
        <v>2.0</v>
      </c>
      <c r="AC74" s="132">
        <v>1.0</v>
      </c>
      <c r="AD74" s="103"/>
      <c r="AE74" s="149"/>
      <c r="AF74" s="149"/>
      <c r="AG74" s="149"/>
      <c r="AH74" s="149"/>
      <c r="AI74" s="149"/>
      <c r="AJ74" s="149"/>
      <c r="AK74" s="150"/>
      <c r="AL74" s="152">
        <v>2.0</v>
      </c>
      <c r="AM74" s="147" t="str">
        <f t="shared" si="42"/>
        <v>2 PM</v>
      </c>
      <c r="AN74" s="114"/>
      <c r="AO74" s="114"/>
      <c r="AP74" s="114"/>
      <c r="AQ74" s="114"/>
      <c r="AR74" s="114"/>
      <c r="AS74" s="114"/>
      <c r="AT74" s="114"/>
      <c r="AU74" s="116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</row>
    <row r="75" ht="12.75" customHeight="1">
      <c r="A75" s="95"/>
      <c r="C75" s="86"/>
      <c r="M75" s="89">
        <v>2421663.93998333</v>
      </c>
      <c r="N75" s="90">
        <f t="shared" si="23"/>
        <v>75</v>
      </c>
      <c r="O75" s="98">
        <v>20.0</v>
      </c>
      <c r="Q75" s="113">
        <v>3.0</v>
      </c>
      <c r="R75" s="154" t="s">
        <v>123</v>
      </c>
      <c r="S75" s="148"/>
      <c r="T75" s="133"/>
      <c r="U75" s="149"/>
      <c r="V75" s="149"/>
      <c r="W75" s="149"/>
      <c r="X75" s="149"/>
      <c r="Y75" s="149"/>
      <c r="Z75" s="150"/>
      <c r="AA75" s="86"/>
      <c r="AB75" s="113">
        <v>3.0</v>
      </c>
      <c r="AC75" s="133">
        <v>2.0</v>
      </c>
      <c r="AD75" s="111"/>
      <c r="AE75" s="149"/>
      <c r="AF75" s="149"/>
      <c r="AG75" s="149"/>
      <c r="AH75" s="149"/>
      <c r="AI75" s="149"/>
      <c r="AJ75" s="149"/>
      <c r="AK75" s="150"/>
      <c r="AL75" s="152">
        <v>3.0</v>
      </c>
      <c r="AM75" s="147" t="str">
        <f t="shared" ref="AM75:AM76" si="43">"3 PM"</f>
        <v>3 PM</v>
      </c>
      <c r="AN75" s="114"/>
      <c r="AO75" s="114"/>
      <c r="AP75" s="114"/>
      <c r="AQ75" s="114"/>
      <c r="AR75" s="114"/>
      <c r="AS75" s="114"/>
      <c r="AT75" s="114"/>
      <c r="AU75" s="116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</row>
    <row r="76" ht="12.75" customHeight="1">
      <c r="A76" s="95"/>
      <c r="C76" s="86"/>
      <c r="M76" s="89">
        <v>2457765.60155599</v>
      </c>
      <c r="N76" s="90">
        <f t="shared" si="23"/>
        <v>76</v>
      </c>
      <c r="O76" s="98">
        <v>20.0</v>
      </c>
      <c r="Q76" s="113">
        <v>4.0</v>
      </c>
      <c r="R76" s="153" t="s">
        <v>123</v>
      </c>
      <c r="S76" s="148"/>
      <c r="T76" s="132"/>
      <c r="U76" s="149"/>
      <c r="V76" s="149"/>
      <c r="W76" s="149"/>
      <c r="X76" s="149"/>
      <c r="Y76" s="149"/>
      <c r="Z76" s="150"/>
      <c r="AA76" s="86"/>
      <c r="AB76" s="113">
        <v>4.0</v>
      </c>
      <c r="AC76" s="132">
        <v>2.0</v>
      </c>
      <c r="AD76" s="111"/>
      <c r="AE76" s="149"/>
      <c r="AF76" s="149"/>
      <c r="AG76" s="149"/>
      <c r="AH76" s="149"/>
      <c r="AI76" s="149"/>
      <c r="AJ76" s="149"/>
      <c r="AK76" s="150"/>
      <c r="AL76" s="152">
        <v>4.0</v>
      </c>
      <c r="AM76" s="147" t="str">
        <f t="shared" si="43"/>
        <v>3 PM</v>
      </c>
      <c r="AN76" s="114"/>
      <c r="AO76" s="114"/>
      <c r="AP76" s="114"/>
      <c r="AQ76" s="114"/>
      <c r="AR76" s="114"/>
      <c r="AS76" s="114"/>
      <c r="AT76" s="114"/>
      <c r="AU76" s="116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</row>
    <row r="77" ht="12.75" customHeight="1">
      <c r="A77" s="95"/>
      <c r="C77" s="86"/>
      <c r="M77" s="89">
        <v>2493867.26312865</v>
      </c>
      <c r="N77" s="90">
        <f t="shared" si="23"/>
        <v>77</v>
      </c>
      <c r="O77" s="98">
        <v>21.0</v>
      </c>
      <c r="Q77" s="113">
        <v>5.0</v>
      </c>
      <c r="R77" s="154" t="s">
        <v>124</v>
      </c>
      <c r="S77" s="155"/>
      <c r="T77" s="133"/>
      <c r="U77" s="149"/>
      <c r="V77" s="149"/>
      <c r="W77" s="149"/>
      <c r="X77" s="149"/>
      <c r="Y77" s="149"/>
      <c r="Z77" s="150"/>
      <c r="AA77" s="86"/>
      <c r="AB77" s="113">
        <v>5.0</v>
      </c>
      <c r="AC77" s="133">
        <v>3.0</v>
      </c>
      <c r="AD77" s="111"/>
      <c r="AE77" s="149"/>
      <c r="AF77" s="149"/>
      <c r="AG77" s="149"/>
      <c r="AH77" s="149"/>
      <c r="AI77" s="149"/>
      <c r="AJ77" s="149"/>
      <c r="AK77" s="150"/>
      <c r="AL77" s="152">
        <v>5.0</v>
      </c>
      <c r="AM77" s="147" t="str">
        <f t="shared" ref="AM77:AM78" si="44">"5 PM"</f>
        <v>5 PM</v>
      </c>
      <c r="AN77" s="114"/>
      <c r="AO77" s="114"/>
      <c r="AP77" s="114"/>
      <c r="AQ77" s="114"/>
      <c r="AR77" s="114"/>
      <c r="AS77" s="114"/>
      <c r="AT77" s="114"/>
      <c r="AU77" s="116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</row>
    <row r="78" ht="12.75" customHeight="1">
      <c r="A78" s="95"/>
      <c r="C78" s="86"/>
      <c r="M78" s="89">
        <v>2529968.92470131</v>
      </c>
      <c r="N78" s="90">
        <f t="shared" si="23"/>
        <v>78</v>
      </c>
      <c r="O78" s="98">
        <v>21.0</v>
      </c>
      <c r="Q78" s="113">
        <v>6.0</v>
      </c>
      <c r="R78" s="153" t="s">
        <v>124</v>
      </c>
      <c r="S78" s="148"/>
      <c r="T78" s="132"/>
      <c r="U78" s="149"/>
      <c r="V78" s="149"/>
      <c r="W78" s="149"/>
      <c r="X78" s="149"/>
      <c r="Y78" s="149"/>
      <c r="Z78" s="150"/>
      <c r="AA78" s="86"/>
      <c r="AB78" s="113">
        <v>6.0</v>
      </c>
      <c r="AC78" s="132">
        <v>3.0</v>
      </c>
      <c r="AD78" s="111"/>
      <c r="AE78" s="149"/>
      <c r="AF78" s="149"/>
      <c r="AG78" s="149"/>
      <c r="AH78" s="149"/>
      <c r="AI78" s="149"/>
      <c r="AJ78" s="149"/>
      <c r="AK78" s="150"/>
      <c r="AL78" s="152">
        <v>6.0</v>
      </c>
      <c r="AM78" s="147" t="str">
        <f t="shared" si="44"/>
        <v>5 PM</v>
      </c>
      <c r="AN78" s="114"/>
      <c r="AO78" s="114"/>
      <c r="AP78" s="114"/>
      <c r="AQ78" s="114"/>
      <c r="AR78" s="114"/>
      <c r="AS78" s="114"/>
      <c r="AT78" s="114"/>
      <c r="AU78" s="116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</row>
    <row r="79" ht="12.75" customHeight="1">
      <c r="A79" s="95"/>
      <c r="C79" s="86"/>
      <c r="M79" s="89">
        <v>2566070.58627397</v>
      </c>
      <c r="N79" s="90">
        <f t="shared" si="23"/>
        <v>79</v>
      </c>
      <c r="O79" s="98">
        <v>21.0</v>
      </c>
      <c r="Q79" s="113">
        <v>7.0</v>
      </c>
      <c r="R79" s="154" t="str">
        <f t="shared" ref="R79:R80" si="45">"LV4"</f>
        <v>LV4</v>
      </c>
      <c r="S79" s="155"/>
      <c r="T79" s="133"/>
      <c r="U79" s="149"/>
      <c r="V79" s="149"/>
      <c r="W79" s="149"/>
      <c r="X79" s="149"/>
      <c r="Y79" s="149"/>
      <c r="Z79" s="150"/>
      <c r="AA79" s="86"/>
      <c r="AB79" s="113">
        <v>7.0</v>
      </c>
      <c r="AC79" s="133">
        <v>4.0</v>
      </c>
      <c r="AD79" s="111"/>
      <c r="AE79" s="149"/>
      <c r="AF79" s="149"/>
      <c r="AG79" s="149"/>
      <c r="AH79" s="149"/>
      <c r="AI79" s="149"/>
      <c r="AJ79" s="149"/>
      <c r="AK79" s="150"/>
      <c r="AL79" s="152">
        <v>7.0</v>
      </c>
      <c r="AM79" s="147" t="str">
        <f t="shared" ref="AM79:AM80" si="46">"6 PM"</f>
        <v>6 PM</v>
      </c>
      <c r="AN79" s="114"/>
      <c r="AO79" s="114"/>
      <c r="AP79" s="114"/>
      <c r="AQ79" s="114"/>
      <c r="AR79" s="114"/>
      <c r="AS79" s="114"/>
      <c r="AT79" s="114"/>
      <c r="AU79" s="116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</row>
    <row r="80" ht="12.75" customHeight="1">
      <c r="A80" s="95"/>
      <c r="C80" s="86"/>
      <c r="M80" s="89">
        <v>2602172.24784663</v>
      </c>
      <c r="N80" s="90">
        <f t="shared" si="23"/>
        <v>80</v>
      </c>
      <c r="O80" s="98">
        <v>21.0</v>
      </c>
      <c r="Q80" s="113">
        <v>8.0</v>
      </c>
      <c r="R80" s="154" t="str">
        <f t="shared" si="45"/>
        <v>LV4</v>
      </c>
      <c r="S80" s="148"/>
      <c r="T80" s="132"/>
      <c r="U80" s="149"/>
      <c r="V80" s="149"/>
      <c r="W80" s="149"/>
      <c r="X80" s="149"/>
      <c r="Y80" s="149"/>
      <c r="Z80" s="150"/>
      <c r="AA80" s="86"/>
      <c r="AB80" s="113">
        <v>8.0</v>
      </c>
      <c r="AC80" s="132">
        <v>4.0</v>
      </c>
      <c r="AD80" s="111"/>
      <c r="AE80" s="149"/>
      <c r="AF80" s="149"/>
      <c r="AG80" s="149"/>
      <c r="AH80" s="149"/>
      <c r="AI80" s="149"/>
      <c r="AJ80" s="149"/>
      <c r="AK80" s="150"/>
      <c r="AL80" s="152">
        <v>8.0</v>
      </c>
      <c r="AM80" s="147" t="str">
        <f t="shared" si="46"/>
        <v>6 PM</v>
      </c>
      <c r="AN80" s="114"/>
      <c r="AO80" s="114"/>
      <c r="AP80" s="114"/>
      <c r="AQ80" s="114"/>
      <c r="AR80" s="114"/>
      <c r="AS80" s="114"/>
      <c r="AT80" s="114"/>
      <c r="AU80" s="116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</row>
    <row r="81" ht="12.75" customHeight="1">
      <c r="A81" s="95"/>
      <c r="C81" s="86"/>
      <c r="M81" s="89">
        <v>2638273.90941928</v>
      </c>
      <c r="N81" s="90">
        <f t="shared" si="23"/>
        <v>81</v>
      </c>
      <c r="O81" s="98">
        <v>22.0</v>
      </c>
      <c r="Q81" s="113">
        <v>9.0</v>
      </c>
      <c r="R81" s="154" t="str">
        <f t="shared" ref="R81:R92" si="47">"LV5"</f>
        <v>LV5</v>
      </c>
      <c r="S81" s="155"/>
      <c r="T81" s="133"/>
      <c r="U81" s="149"/>
      <c r="V81" s="149"/>
      <c r="W81" s="149"/>
      <c r="X81" s="149"/>
      <c r="Y81" s="149"/>
      <c r="Z81" s="150"/>
      <c r="AA81" s="86"/>
      <c r="AB81" s="113">
        <v>9.0</v>
      </c>
      <c r="AC81" s="133">
        <v>5.0</v>
      </c>
      <c r="AD81" s="111"/>
      <c r="AE81" s="149"/>
      <c r="AF81" s="149"/>
      <c r="AG81" s="149"/>
      <c r="AH81" s="149"/>
      <c r="AI81" s="149"/>
      <c r="AJ81" s="149"/>
      <c r="AK81" s="150"/>
      <c r="AL81" s="152">
        <v>9.0</v>
      </c>
      <c r="AM81" s="147" t="str">
        <f t="shared" ref="AM81:AM92" si="48">"7 PM"</f>
        <v>7 PM</v>
      </c>
      <c r="AN81" s="114"/>
      <c r="AO81" s="114"/>
      <c r="AP81" s="114"/>
      <c r="AQ81" s="114"/>
      <c r="AR81" s="114"/>
      <c r="AS81" s="114"/>
      <c r="AT81" s="114"/>
      <c r="AU81" s="116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</row>
    <row r="82" ht="12.75" customHeight="1">
      <c r="A82" s="95"/>
      <c r="C82" s="86"/>
      <c r="M82" s="89">
        <v>2674375.57099194</v>
      </c>
      <c r="N82" s="90">
        <f t="shared" si="23"/>
        <v>82</v>
      </c>
      <c r="O82" s="98">
        <v>22.0</v>
      </c>
      <c r="Q82" s="113">
        <v>10.0</v>
      </c>
      <c r="R82" s="154" t="str">
        <f t="shared" si="47"/>
        <v>LV5</v>
      </c>
      <c r="S82" s="148"/>
      <c r="T82" s="132"/>
      <c r="U82" s="149"/>
      <c r="V82" s="149"/>
      <c r="W82" s="149"/>
      <c r="X82" s="149"/>
      <c r="Y82" s="149"/>
      <c r="Z82" s="150"/>
      <c r="AA82" s="86"/>
      <c r="AB82" s="113">
        <v>10.0</v>
      </c>
      <c r="AC82" s="132">
        <v>5.0</v>
      </c>
      <c r="AD82" s="111"/>
      <c r="AE82" s="149"/>
      <c r="AF82" s="149"/>
      <c r="AG82" s="149"/>
      <c r="AH82" s="149"/>
      <c r="AI82" s="149"/>
      <c r="AJ82" s="149"/>
      <c r="AK82" s="150"/>
      <c r="AL82" s="152">
        <v>10.0</v>
      </c>
      <c r="AM82" s="147" t="str">
        <f t="shared" si="48"/>
        <v>7 PM</v>
      </c>
      <c r="AN82" s="114"/>
      <c r="AO82" s="114"/>
      <c r="AP82" s="114"/>
      <c r="AQ82" s="114"/>
      <c r="AR82" s="114"/>
      <c r="AS82" s="114"/>
      <c r="AT82" s="114"/>
      <c r="AU82" s="116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</row>
    <row r="83" ht="12.75" customHeight="1">
      <c r="A83" s="95"/>
      <c r="C83" s="86"/>
      <c r="M83" s="89">
        <v>2710477.2325646</v>
      </c>
      <c r="N83" s="90">
        <f t="shared" si="23"/>
        <v>83</v>
      </c>
      <c r="O83" s="98">
        <v>22.0</v>
      </c>
      <c r="Q83" s="113">
        <v>11.0</v>
      </c>
      <c r="R83" s="154" t="str">
        <f t="shared" si="47"/>
        <v>LV5</v>
      </c>
      <c r="S83" s="148"/>
      <c r="T83" s="133"/>
      <c r="U83" s="149"/>
      <c r="V83" s="149"/>
      <c r="W83" s="149"/>
      <c r="X83" s="149"/>
      <c r="Y83" s="149"/>
      <c r="Z83" s="150"/>
      <c r="AA83" s="86"/>
      <c r="AB83" s="113">
        <v>11.0</v>
      </c>
      <c r="AC83" s="133">
        <v>5.0</v>
      </c>
      <c r="AD83" s="111"/>
      <c r="AE83" s="149"/>
      <c r="AF83" s="149"/>
      <c r="AG83" s="149"/>
      <c r="AH83" s="149"/>
      <c r="AI83" s="149"/>
      <c r="AJ83" s="149"/>
      <c r="AK83" s="150"/>
      <c r="AL83" s="152">
        <v>11.0</v>
      </c>
      <c r="AM83" s="147" t="str">
        <f t="shared" si="48"/>
        <v>7 PM</v>
      </c>
      <c r="AN83" s="114"/>
      <c r="AO83" s="114"/>
      <c r="AP83" s="114"/>
      <c r="AQ83" s="114"/>
      <c r="AR83" s="114"/>
      <c r="AS83" s="114"/>
      <c r="AT83" s="114"/>
      <c r="AU83" s="116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</row>
    <row r="84" ht="12.75" customHeight="1">
      <c r="A84" s="95"/>
      <c r="C84" s="86"/>
      <c r="M84" s="89">
        <v>2746578.89413726</v>
      </c>
      <c r="N84" s="90">
        <f t="shared" si="23"/>
        <v>84</v>
      </c>
      <c r="O84" s="98">
        <v>22.0</v>
      </c>
      <c r="Q84" s="113">
        <v>12.0</v>
      </c>
      <c r="R84" s="154" t="str">
        <f t="shared" si="47"/>
        <v>LV5</v>
      </c>
      <c r="S84" s="148"/>
      <c r="T84" s="132"/>
      <c r="U84" s="149"/>
      <c r="V84" s="149"/>
      <c r="W84" s="149"/>
      <c r="X84" s="149"/>
      <c r="Y84" s="149"/>
      <c r="Z84" s="150"/>
      <c r="AA84" s="86"/>
      <c r="AB84" s="113">
        <v>12.0</v>
      </c>
      <c r="AC84" s="132">
        <v>5.0</v>
      </c>
      <c r="AD84" s="111"/>
      <c r="AE84" s="149"/>
      <c r="AF84" s="149"/>
      <c r="AG84" s="149"/>
      <c r="AH84" s="149"/>
      <c r="AI84" s="149"/>
      <c r="AJ84" s="149"/>
      <c r="AK84" s="150"/>
      <c r="AL84" s="152">
        <v>12.0</v>
      </c>
      <c r="AM84" s="147" t="str">
        <f t="shared" si="48"/>
        <v>7 PM</v>
      </c>
      <c r="AN84" s="114"/>
      <c r="AO84" s="114"/>
      <c r="AP84" s="114"/>
      <c r="AQ84" s="114"/>
      <c r="AR84" s="114"/>
      <c r="AS84" s="114"/>
      <c r="AT84" s="114"/>
      <c r="AU84" s="116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</row>
    <row r="85" ht="12.75" customHeight="1">
      <c r="A85" s="95"/>
      <c r="C85" s="86"/>
      <c r="M85" s="89">
        <v>2782680.55570992</v>
      </c>
      <c r="N85" s="90">
        <f t="shared" si="23"/>
        <v>85</v>
      </c>
      <c r="O85" s="98">
        <v>23.0</v>
      </c>
      <c r="Q85" s="113">
        <v>13.0</v>
      </c>
      <c r="R85" s="154" t="str">
        <f t="shared" si="47"/>
        <v>LV5</v>
      </c>
      <c r="S85" s="148"/>
      <c r="T85" s="133"/>
      <c r="U85" s="149"/>
      <c r="V85" s="149"/>
      <c r="W85" s="149"/>
      <c r="X85" s="149"/>
      <c r="Y85" s="149"/>
      <c r="Z85" s="150"/>
      <c r="AA85" s="86"/>
      <c r="AB85" s="113">
        <v>13.0</v>
      </c>
      <c r="AC85" s="133">
        <v>5.0</v>
      </c>
      <c r="AD85" s="111"/>
      <c r="AE85" s="149"/>
      <c r="AF85" s="149"/>
      <c r="AG85" s="149"/>
      <c r="AH85" s="149"/>
      <c r="AI85" s="149"/>
      <c r="AJ85" s="149"/>
      <c r="AK85" s="150"/>
      <c r="AL85" s="152">
        <v>13.0</v>
      </c>
      <c r="AM85" s="147" t="str">
        <f t="shared" si="48"/>
        <v>7 PM</v>
      </c>
      <c r="AN85" s="114"/>
      <c r="AO85" s="114"/>
      <c r="AP85" s="114"/>
      <c r="AQ85" s="114"/>
      <c r="AR85" s="114"/>
      <c r="AS85" s="114"/>
      <c r="AT85" s="114"/>
      <c r="AU85" s="116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</row>
    <row r="86" ht="12.75" customHeight="1">
      <c r="A86" s="95"/>
      <c r="C86" s="86"/>
      <c r="M86" s="89">
        <v>2818782.21728258</v>
      </c>
      <c r="N86" s="90">
        <f t="shared" si="23"/>
        <v>86</v>
      </c>
      <c r="O86" s="98">
        <v>23.0</v>
      </c>
      <c r="Q86" s="113">
        <v>14.0</v>
      </c>
      <c r="R86" s="154" t="str">
        <f t="shared" si="47"/>
        <v>LV5</v>
      </c>
      <c r="S86" s="148"/>
      <c r="T86" s="132"/>
      <c r="U86" s="149"/>
      <c r="V86" s="149"/>
      <c r="W86" s="149"/>
      <c r="X86" s="149"/>
      <c r="Y86" s="149"/>
      <c r="Z86" s="150"/>
      <c r="AA86" s="86"/>
      <c r="AB86" s="113">
        <v>14.0</v>
      </c>
      <c r="AC86" s="132">
        <v>5.0</v>
      </c>
      <c r="AD86" s="111"/>
      <c r="AE86" s="149"/>
      <c r="AF86" s="149"/>
      <c r="AG86" s="149"/>
      <c r="AH86" s="149"/>
      <c r="AI86" s="149"/>
      <c r="AJ86" s="149"/>
      <c r="AK86" s="150"/>
      <c r="AL86" s="152">
        <v>14.0</v>
      </c>
      <c r="AM86" s="147" t="str">
        <f t="shared" si="48"/>
        <v>7 PM</v>
      </c>
      <c r="AN86" s="114"/>
      <c r="AO86" s="114"/>
      <c r="AP86" s="114"/>
      <c r="AQ86" s="114"/>
      <c r="AR86" s="114"/>
      <c r="AS86" s="114"/>
      <c r="AT86" s="114"/>
      <c r="AU86" s="116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</row>
    <row r="87" ht="12.75" customHeight="1">
      <c r="A87" s="95"/>
      <c r="C87" s="86"/>
      <c r="M87" s="89">
        <v>2854883.87885524</v>
      </c>
      <c r="N87" s="90">
        <f t="shared" si="23"/>
        <v>87</v>
      </c>
      <c r="O87" s="98">
        <v>23.0</v>
      </c>
      <c r="Q87" s="113">
        <v>15.0</v>
      </c>
      <c r="R87" s="154" t="str">
        <f t="shared" si="47"/>
        <v>LV5</v>
      </c>
      <c r="S87" s="148"/>
      <c r="T87" s="133"/>
      <c r="U87" s="149"/>
      <c r="V87" s="149"/>
      <c r="W87" s="149"/>
      <c r="X87" s="149"/>
      <c r="Y87" s="149"/>
      <c r="Z87" s="150"/>
      <c r="AA87" s="86"/>
      <c r="AB87" s="113">
        <v>15.0</v>
      </c>
      <c r="AC87" s="133">
        <v>5.0</v>
      </c>
      <c r="AD87" s="111"/>
      <c r="AE87" s="149"/>
      <c r="AF87" s="149"/>
      <c r="AG87" s="149"/>
      <c r="AH87" s="149"/>
      <c r="AI87" s="149"/>
      <c r="AJ87" s="149"/>
      <c r="AK87" s="150"/>
      <c r="AL87" s="152">
        <v>15.0</v>
      </c>
      <c r="AM87" s="147" t="str">
        <f t="shared" si="48"/>
        <v>7 PM</v>
      </c>
      <c r="AN87" s="114"/>
      <c r="AO87" s="114"/>
      <c r="AP87" s="114"/>
      <c r="AQ87" s="114"/>
      <c r="AR87" s="114"/>
      <c r="AS87" s="114"/>
      <c r="AT87" s="114"/>
      <c r="AU87" s="116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</row>
    <row r="88" ht="12.75" customHeight="1">
      <c r="A88" s="95"/>
      <c r="C88" s="87"/>
      <c r="M88" s="89">
        <v>2890985.5404279</v>
      </c>
      <c r="N88" s="90">
        <f t="shared" si="23"/>
        <v>88</v>
      </c>
      <c r="O88" s="98">
        <v>23.0</v>
      </c>
      <c r="Q88" s="113">
        <v>16.0</v>
      </c>
      <c r="R88" s="154" t="str">
        <f t="shared" si="47"/>
        <v>LV5</v>
      </c>
      <c r="S88" s="148"/>
      <c r="T88" s="132"/>
      <c r="U88" s="149"/>
      <c r="V88" s="149"/>
      <c r="W88" s="149"/>
      <c r="X88" s="149"/>
      <c r="Y88" s="149"/>
      <c r="Z88" s="150"/>
      <c r="AA88" s="86"/>
      <c r="AB88" s="113">
        <v>16.0</v>
      </c>
      <c r="AC88" s="132">
        <v>5.0</v>
      </c>
      <c r="AD88" s="111"/>
      <c r="AE88" s="149"/>
      <c r="AF88" s="149"/>
      <c r="AG88" s="149"/>
      <c r="AH88" s="149"/>
      <c r="AI88" s="149"/>
      <c r="AJ88" s="149"/>
      <c r="AK88" s="150"/>
      <c r="AL88" s="152">
        <v>16.0</v>
      </c>
      <c r="AM88" s="147" t="str">
        <f t="shared" si="48"/>
        <v>7 PM</v>
      </c>
      <c r="AN88" s="114"/>
      <c r="AO88" s="114"/>
      <c r="AP88" s="114"/>
      <c r="AQ88" s="114"/>
      <c r="AR88" s="114"/>
      <c r="AS88" s="114"/>
      <c r="AT88" s="114"/>
      <c r="AU88" s="116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</row>
    <row r="89" ht="12.75" customHeight="1">
      <c r="A89" s="95"/>
      <c r="B89" s="156"/>
      <c r="C89" s="114"/>
      <c r="M89" s="89">
        <v>2927087.20200056</v>
      </c>
      <c r="N89" s="90">
        <f t="shared" si="23"/>
        <v>89</v>
      </c>
      <c r="O89" s="98">
        <v>24.0</v>
      </c>
      <c r="Q89" s="113">
        <v>17.0</v>
      </c>
      <c r="R89" s="154" t="str">
        <f t="shared" si="47"/>
        <v>LV5</v>
      </c>
      <c r="S89" s="148"/>
      <c r="T89" s="133"/>
      <c r="U89" s="149"/>
      <c r="V89" s="149"/>
      <c r="W89" s="149"/>
      <c r="X89" s="149"/>
      <c r="Y89" s="149"/>
      <c r="Z89" s="150"/>
      <c r="AA89" s="86"/>
      <c r="AB89" s="113">
        <v>17.0</v>
      </c>
      <c r="AC89" s="133">
        <v>5.0</v>
      </c>
      <c r="AD89" s="111"/>
      <c r="AE89" s="149"/>
      <c r="AF89" s="149"/>
      <c r="AG89" s="149"/>
      <c r="AH89" s="149"/>
      <c r="AI89" s="149"/>
      <c r="AJ89" s="149"/>
      <c r="AK89" s="150"/>
      <c r="AL89" s="152">
        <v>17.0</v>
      </c>
      <c r="AM89" s="147" t="str">
        <f t="shared" si="48"/>
        <v>7 PM</v>
      </c>
      <c r="AN89" s="114"/>
      <c r="AO89" s="114"/>
      <c r="AP89" s="114"/>
      <c r="AQ89" s="114"/>
      <c r="AR89" s="114"/>
      <c r="AS89" s="114"/>
      <c r="AT89" s="114"/>
      <c r="AU89" s="116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</row>
    <row r="90" ht="12.75" customHeight="1">
      <c r="A90" s="95"/>
      <c r="B90" s="156"/>
      <c r="C90" s="157"/>
      <c r="M90" s="89">
        <v>2963188.86357322</v>
      </c>
      <c r="N90" s="90">
        <f t="shared" si="23"/>
        <v>90</v>
      </c>
      <c r="O90" s="98">
        <v>24.0</v>
      </c>
      <c r="Q90" s="113">
        <v>18.0</v>
      </c>
      <c r="R90" s="154" t="str">
        <f t="shared" si="47"/>
        <v>LV5</v>
      </c>
      <c r="S90" s="158"/>
      <c r="T90" s="132"/>
      <c r="U90" s="149"/>
      <c r="V90" s="149"/>
      <c r="W90" s="149"/>
      <c r="X90" s="149"/>
      <c r="Y90" s="149"/>
      <c r="Z90" s="150"/>
      <c r="AA90" s="86"/>
      <c r="AB90" s="113">
        <v>18.0</v>
      </c>
      <c r="AC90" s="132">
        <v>5.0</v>
      </c>
      <c r="AD90" s="111"/>
      <c r="AE90" s="149"/>
      <c r="AF90" s="149"/>
      <c r="AG90" s="149"/>
      <c r="AH90" s="149"/>
      <c r="AI90" s="149"/>
      <c r="AJ90" s="149"/>
      <c r="AK90" s="150"/>
      <c r="AL90" s="152">
        <v>18.0</v>
      </c>
      <c r="AM90" s="147" t="str">
        <f t="shared" si="48"/>
        <v>7 PM</v>
      </c>
      <c r="AN90" s="114"/>
      <c r="AO90" s="114"/>
      <c r="AP90" s="114"/>
      <c r="AQ90" s="114"/>
      <c r="AR90" s="114"/>
      <c r="AS90" s="114"/>
      <c r="AT90" s="114"/>
      <c r="AU90" s="116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</row>
    <row r="91" ht="12.75" customHeight="1">
      <c r="A91" s="95"/>
      <c r="B91" s="156"/>
      <c r="C91" s="114"/>
      <c r="M91" s="89">
        <v>2999290.52514588</v>
      </c>
      <c r="N91" s="90">
        <f t="shared" si="23"/>
        <v>91</v>
      </c>
      <c r="O91" s="98">
        <v>24.0</v>
      </c>
      <c r="Q91" s="113">
        <v>19.0</v>
      </c>
      <c r="R91" s="154" t="str">
        <f t="shared" si="47"/>
        <v>LV5</v>
      </c>
      <c r="S91" s="148"/>
      <c r="T91" s="133"/>
      <c r="U91" s="149"/>
      <c r="V91" s="149"/>
      <c r="W91" s="149"/>
      <c r="X91" s="149"/>
      <c r="Y91" s="149"/>
      <c r="Z91" s="150"/>
      <c r="AA91" s="86"/>
      <c r="AB91" s="113">
        <v>19.0</v>
      </c>
      <c r="AC91" s="133">
        <v>5.0</v>
      </c>
      <c r="AD91" s="111"/>
      <c r="AE91" s="149"/>
      <c r="AF91" s="149"/>
      <c r="AG91" s="149"/>
      <c r="AH91" s="149"/>
      <c r="AI91" s="149"/>
      <c r="AJ91" s="149"/>
      <c r="AK91" s="150"/>
      <c r="AL91" s="152">
        <v>19.0</v>
      </c>
      <c r="AM91" s="147" t="str">
        <f t="shared" si="48"/>
        <v>7 PM</v>
      </c>
      <c r="AN91" s="114"/>
      <c r="AO91" s="114"/>
      <c r="AP91" s="114"/>
      <c r="AQ91" s="114"/>
      <c r="AR91" s="114"/>
      <c r="AS91" s="114"/>
      <c r="AT91" s="114"/>
      <c r="AU91" s="116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</row>
    <row r="92" ht="12.75" customHeight="1">
      <c r="A92" s="95"/>
      <c r="B92" s="156"/>
      <c r="C92" s="157"/>
      <c r="M92" s="89">
        <v>3035392.18671853</v>
      </c>
      <c r="N92" s="90">
        <f t="shared" si="23"/>
        <v>92</v>
      </c>
      <c r="O92" s="98">
        <v>24.0</v>
      </c>
      <c r="Q92" s="136">
        <v>20.0</v>
      </c>
      <c r="R92" s="159" t="str">
        <f t="shared" si="47"/>
        <v>LV5</v>
      </c>
      <c r="S92" s="160"/>
      <c r="T92" s="140"/>
      <c r="U92" s="161"/>
      <c r="V92" s="161"/>
      <c r="W92" s="161"/>
      <c r="X92" s="161"/>
      <c r="Y92" s="161"/>
      <c r="Z92" s="162"/>
      <c r="AA92" s="86"/>
      <c r="AB92" s="136">
        <v>20.0</v>
      </c>
      <c r="AC92" s="140">
        <v>5.0</v>
      </c>
      <c r="AD92" s="128"/>
      <c r="AE92" s="161"/>
      <c r="AF92" s="161"/>
      <c r="AG92" s="161"/>
      <c r="AH92" s="161"/>
      <c r="AI92" s="161"/>
      <c r="AJ92" s="161"/>
      <c r="AK92" s="162"/>
      <c r="AL92" s="163">
        <v>20.0</v>
      </c>
      <c r="AM92" s="164" t="str">
        <f t="shared" si="48"/>
        <v>7 PM</v>
      </c>
      <c r="AN92" s="137"/>
      <c r="AO92" s="137"/>
      <c r="AP92" s="137"/>
      <c r="AQ92" s="137"/>
      <c r="AR92" s="137"/>
      <c r="AS92" s="137"/>
      <c r="AT92" s="137"/>
      <c r="AU92" s="138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</row>
    <row r="93" ht="12.75" customHeight="1">
      <c r="A93" s="95"/>
      <c r="B93" s="156"/>
      <c r="C93" s="157"/>
      <c r="M93" s="89">
        <v>3071493.84829119</v>
      </c>
      <c r="N93" s="90">
        <f t="shared" si="23"/>
        <v>93</v>
      </c>
      <c r="O93" s="98">
        <v>25.0</v>
      </c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</row>
    <row r="94" ht="12.75" customHeight="1">
      <c r="A94" s="95"/>
      <c r="B94" s="156"/>
      <c r="C94" s="157"/>
      <c r="M94" s="89">
        <v>3107595.50986385</v>
      </c>
      <c r="N94" s="90">
        <f t="shared" si="23"/>
        <v>94</v>
      </c>
      <c r="O94" s="98">
        <v>25.0</v>
      </c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</row>
    <row r="95" ht="12.75" customHeight="1">
      <c r="A95" s="95"/>
      <c r="B95" s="156"/>
      <c r="C95" s="114"/>
      <c r="M95" s="89">
        <v>3143697.17143651</v>
      </c>
      <c r="N95" s="90">
        <f t="shared" si="23"/>
        <v>95</v>
      </c>
      <c r="O95" s="165">
        <v>25.0</v>
      </c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86"/>
      <c r="AA95" s="86"/>
      <c r="AD95" s="167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</row>
    <row r="96" ht="12.75" customHeight="1">
      <c r="A96" s="95"/>
      <c r="B96" s="156"/>
      <c r="C96" s="157"/>
      <c r="M96" s="89">
        <v>3179798.83300917</v>
      </c>
      <c r="N96" s="90">
        <f t="shared" si="23"/>
        <v>96</v>
      </c>
      <c r="O96" s="168">
        <v>25.0</v>
      </c>
      <c r="P96" s="169"/>
      <c r="Q96" s="169"/>
      <c r="R96" s="170"/>
      <c r="S96" s="170"/>
      <c r="T96" s="170"/>
      <c r="U96" s="170"/>
      <c r="V96" s="171"/>
      <c r="W96" s="171"/>
      <c r="X96" s="170"/>
      <c r="Y96" s="170"/>
      <c r="Z96" s="170"/>
      <c r="AA96" s="86"/>
      <c r="AD96" s="167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</row>
    <row r="97" ht="12.75" customHeight="1">
      <c r="A97" s="95"/>
      <c r="B97" s="156"/>
      <c r="C97" s="114"/>
      <c r="M97" s="89">
        <v>3215900.49458183</v>
      </c>
      <c r="N97" s="90">
        <f t="shared" si="23"/>
        <v>97</v>
      </c>
      <c r="O97" s="168">
        <v>26.0</v>
      </c>
      <c r="P97" s="169"/>
      <c r="Q97" s="169"/>
      <c r="R97" s="170"/>
      <c r="S97" s="170"/>
      <c r="T97" s="170"/>
      <c r="U97" s="170"/>
      <c r="V97" s="171"/>
      <c r="W97" s="171"/>
      <c r="X97" s="170"/>
      <c r="Y97" s="170"/>
      <c r="Z97" s="170"/>
      <c r="AA97" s="86"/>
      <c r="AD97" s="167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</row>
    <row r="98" ht="12.75" customHeight="1">
      <c r="A98" s="95"/>
      <c r="B98" s="156"/>
      <c r="C98" s="157"/>
      <c r="M98" s="89">
        <v>3252002.15615449</v>
      </c>
      <c r="N98" s="90">
        <f t="shared" si="23"/>
        <v>98</v>
      </c>
      <c r="O98" s="168">
        <v>26.0</v>
      </c>
      <c r="P98" s="169"/>
      <c r="Q98" s="169"/>
      <c r="R98" s="170"/>
      <c r="S98" s="170"/>
      <c r="T98" s="170"/>
      <c r="U98" s="170"/>
      <c r="V98" s="171"/>
      <c r="W98" s="171"/>
      <c r="X98" s="170"/>
      <c r="Y98" s="170"/>
      <c r="Z98" s="170"/>
      <c r="AA98" s="86"/>
      <c r="AD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</row>
    <row r="99" ht="12.75" customHeight="1">
      <c r="A99" s="95"/>
      <c r="B99" s="156"/>
      <c r="C99" s="114"/>
      <c r="M99" s="89">
        <v>3288103.81772715</v>
      </c>
      <c r="N99" s="90">
        <f t="shared" si="23"/>
        <v>99</v>
      </c>
      <c r="O99" s="168">
        <v>26.0</v>
      </c>
      <c r="P99" s="169"/>
      <c r="Q99" s="169"/>
      <c r="R99" s="170"/>
      <c r="S99" s="170"/>
      <c r="T99" s="170"/>
      <c r="U99" s="170"/>
      <c r="V99" s="171"/>
      <c r="W99" s="171"/>
      <c r="X99" s="170"/>
      <c r="Y99" s="170"/>
      <c r="Z99" s="170"/>
      <c r="AA99" s="86"/>
      <c r="AD99" s="167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</row>
    <row r="100" ht="12.75" customHeight="1">
      <c r="A100" s="95"/>
      <c r="B100" s="156"/>
      <c r="C100" s="157"/>
      <c r="M100" s="89">
        <v>3324205.47929981</v>
      </c>
      <c r="N100" s="90">
        <f t="shared" si="23"/>
        <v>100</v>
      </c>
      <c r="O100" s="168">
        <v>26.0</v>
      </c>
      <c r="P100" s="169"/>
      <c r="Q100" s="169"/>
      <c r="R100" s="170"/>
      <c r="S100" s="170"/>
      <c r="T100" s="170"/>
      <c r="U100" s="170"/>
      <c r="V100" s="171"/>
      <c r="W100" s="171"/>
      <c r="X100" s="170"/>
      <c r="Y100" s="170"/>
      <c r="Z100" s="170"/>
      <c r="AA100" s="86"/>
      <c r="AD100" s="167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</row>
    <row r="101" ht="12.75" customHeight="1">
      <c r="A101" s="95"/>
      <c r="B101" s="156"/>
      <c r="C101" s="157"/>
      <c r="M101" s="89">
        <v>3360307.14087247</v>
      </c>
      <c r="N101" s="90">
        <f t="shared" si="23"/>
        <v>101</v>
      </c>
      <c r="O101" s="172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D101" s="167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</row>
    <row r="102" ht="12.75" customHeight="1">
      <c r="A102" s="95"/>
      <c r="B102" s="156"/>
      <c r="C102" s="157"/>
      <c r="M102" s="89">
        <v>3396408.80244513</v>
      </c>
      <c r="N102" s="90">
        <f t="shared" si="23"/>
        <v>102</v>
      </c>
      <c r="O102" s="172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D102" s="167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</row>
    <row r="103" ht="12.75" customHeight="1">
      <c r="A103" s="95"/>
      <c r="B103" s="156"/>
      <c r="C103" s="114"/>
      <c r="M103" s="89">
        <v>3432510.46401778</v>
      </c>
      <c r="N103" s="90">
        <f t="shared" si="23"/>
        <v>103</v>
      </c>
      <c r="O103" s="172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D103" s="167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</row>
    <row r="104" ht="12.75" customHeight="1">
      <c r="A104" s="95"/>
      <c r="B104" s="156"/>
      <c r="C104" s="157"/>
      <c r="M104" s="89">
        <v>3468612.12559044</v>
      </c>
      <c r="N104" s="90">
        <f t="shared" si="23"/>
        <v>104</v>
      </c>
      <c r="O104" s="172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D104" s="167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</row>
    <row r="105" ht="12.75" customHeight="1">
      <c r="A105" s="95"/>
      <c r="M105" s="89">
        <v>3504713.7871631</v>
      </c>
      <c r="N105" s="90">
        <f t="shared" si="23"/>
        <v>105</v>
      </c>
      <c r="O105" s="172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D105" s="167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</row>
    <row r="106" ht="12.75" customHeight="1">
      <c r="A106" s="95"/>
      <c r="M106" s="89">
        <v>3540815.44873576</v>
      </c>
      <c r="N106" s="90">
        <f t="shared" si="23"/>
        <v>106</v>
      </c>
      <c r="O106" s="172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D106" s="167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</row>
    <row r="107" ht="12.75" customHeight="1">
      <c r="A107" s="95"/>
      <c r="M107" s="89">
        <v>3576917.11030842</v>
      </c>
      <c r="N107" s="90">
        <f t="shared" si="23"/>
        <v>107</v>
      </c>
      <c r="O107" s="172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D107" s="167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</row>
    <row r="108" ht="12.75" customHeight="1">
      <c r="A108" s="95"/>
      <c r="M108" s="89">
        <v>3613018.77188108</v>
      </c>
      <c r="N108" s="90">
        <f t="shared" si="23"/>
        <v>108</v>
      </c>
      <c r="O108" s="172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D108" s="167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</row>
    <row r="109" ht="12.75" customHeight="1">
      <c r="A109" s="95"/>
      <c r="M109" s="89">
        <v>3649120.43345374</v>
      </c>
      <c r="N109" s="90">
        <f t="shared" si="23"/>
        <v>109</v>
      </c>
      <c r="O109" s="172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D109" s="167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</row>
    <row r="110" ht="12.75" customHeight="1">
      <c r="A110" s="95"/>
      <c r="M110" s="89">
        <v>3685222.0950264</v>
      </c>
      <c r="N110" s="90">
        <f t="shared" si="23"/>
        <v>110</v>
      </c>
      <c r="O110" s="172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D110" s="167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</row>
    <row r="111" ht="12.75" customHeight="1">
      <c r="A111" s="95"/>
      <c r="M111" s="89">
        <v>3721323.75659906</v>
      </c>
      <c r="N111" s="90">
        <f t="shared" si="23"/>
        <v>111</v>
      </c>
      <c r="O111" s="172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D111" s="167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</row>
    <row r="112" ht="12.75" customHeight="1">
      <c r="A112" s="95"/>
      <c r="M112" s="89">
        <v>3757425.41817172</v>
      </c>
      <c r="N112" s="90">
        <f t="shared" si="23"/>
        <v>112</v>
      </c>
      <c r="O112" s="172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D112" s="167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</row>
    <row r="113" ht="12.75" customHeight="1">
      <c r="A113" s="95"/>
      <c r="M113" s="89">
        <v>3793527.07974438</v>
      </c>
      <c r="N113" s="90">
        <f t="shared" si="23"/>
        <v>113</v>
      </c>
      <c r="O113" s="172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D113" s="167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</row>
    <row r="114" ht="12.75" customHeight="1">
      <c r="A114" s="95"/>
      <c r="M114" s="89">
        <v>3829628.74131703</v>
      </c>
      <c r="N114" s="90">
        <f t="shared" si="23"/>
        <v>114</v>
      </c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D114" s="167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</row>
    <row r="115" ht="12.75" customHeight="1">
      <c r="A115" s="95"/>
      <c r="M115" s="89">
        <v>3865730.40288969</v>
      </c>
      <c r="N115" s="90">
        <f t="shared" si="23"/>
        <v>115</v>
      </c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D115" s="167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</row>
    <row r="116" ht="12.75" customHeight="1">
      <c r="A116" s="95"/>
      <c r="M116" s="89">
        <v>3901832.06446235</v>
      </c>
      <c r="N116" s="90">
        <f t="shared" si="23"/>
        <v>116</v>
      </c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D116" s="167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</row>
    <row r="117" ht="12.75" customHeight="1">
      <c r="A117" s="95"/>
      <c r="M117" s="89">
        <v>3937933.72603501</v>
      </c>
      <c r="N117" s="90">
        <f t="shared" si="23"/>
        <v>117</v>
      </c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D117" s="167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</row>
    <row r="118" ht="12.75" customHeight="1">
      <c r="A118" s="95"/>
      <c r="M118" s="89">
        <v>3974035.38760767</v>
      </c>
      <c r="N118" s="90">
        <f t="shared" si="23"/>
        <v>118</v>
      </c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D118" s="167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</row>
    <row r="119" ht="12.75" customHeight="1">
      <c r="A119" s="95"/>
      <c r="M119" s="89">
        <v>4010137.04918033</v>
      </c>
      <c r="N119" s="90">
        <f t="shared" si="23"/>
        <v>119</v>
      </c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D119" s="167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</row>
    <row r="120" ht="12.75" customHeight="1">
      <c r="A120" s="95"/>
      <c r="M120" s="89">
        <v>4046238.71075299</v>
      </c>
      <c r="N120" s="90">
        <f t="shared" si="23"/>
        <v>120</v>
      </c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D120" s="167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</row>
    <row r="121" ht="12.75" customHeight="1">
      <c r="A121" s="95"/>
      <c r="M121" s="89">
        <v>4082340.37232565</v>
      </c>
      <c r="N121" s="90">
        <f t="shared" si="23"/>
        <v>121</v>
      </c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D121" s="167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</row>
    <row r="122" ht="12.75" customHeight="1">
      <c r="A122" s="95"/>
      <c r="M122" s="89">
        <v>4118442.03389831</v>
      </c>
      <c r="N122" s="90">
        <f t="shared" si="23"/>
        <v>122</v>
      </c>
      <c r="O122" s="173"/>
      <c r="P122" s="173"/>
      <c r="Q122" s="173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D122" s="167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</row>
    <row r="123" ht="12.75" customHeight="1">
      <c r="A123" s="95"/>
      <c r="M123" s="89">
        <v>4154543.69547097</v>
      </c>
      <c r="N123" s="90">
        <f t="shared" si="23"/>
        <v>123</v>
      </c>
      <c r="O123" s="174"/>
      <c r="P123" s="175"/>
      <c r="Q123" s="175"/>
      <c r="R123" s="175"/>
      <c r="S123" s="175"/>
      <c r="T123" s="175"/>
      <c r="U123" s="175"/>
      <c r="V123" s="86"/>
      <c r="W123" s="86"/>
      <c r="X123" s="86"/>
      <c r="Y123" s="86"/>
      <c r="Z123" s="86"/>
      <c r="AA123" s="86"/>
      <c r="AD123" s="167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</row>
    <row r="124" ht="12.75" customHeight="1">
      <c r="A124" s="95"/>
      <c r="M124" s="89">
        <v>4190645.35704363</v>
      </c>
      <c r="N124" s="90">
        <f t="shared" si="23"/>
        <v>124</v>
      </c>
      <c r="O124" s="174"/>
      <c r="P124" s="173"/>
      <c r="Q124" s="173"/>
      <c r="R124" s="173"/>
      <c r="S124" s="173"/>
      <c r="T124" s="173"/>
      <c r="U124" s="173"/>
      <c r="V124" s="86"/>
      <c r="W124" s="86"/>
      <c r="X124" s="86"/>
      <c r="Y124" s="86"/>
      <c r="Z124" s="86"/>
      <c r="AA124" s="86"/>
      <c r="AD124" s="167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</row>
    <row r="125" ht="12.75" customHeight="1">
      <c r="A125" s="95"/>
      <c r="M125" s="89">
        <v>4226747.01861628</v>
      </c>
      <c r="N125" s="90">
        <f t="shared" si="23"/>
        <v>125</v>
      </c>
      <c r="O125" s="174"/>
      <c r="P125" s="175"/>
      <c r="Q125" s="175"/>
      <c r="R125" s="175"/>
      <c r="S125" s="175"/>
      <c r="T125" s="175"/>
      <c r="U125" s="175"/>
      <c r="V125" s="86"/>
      <c r="W125" s="86"/>
      <c r="X125" s="86"/>
      <c r="Y125" s="86"/>
      <c r="Z125" s="86"/>
      <c r="AA125" s="86"/>
      <c r="AD125" s="167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</row>
    <row r="126" ht="12.75" customHeight="1">
      <c r="A126" s="95"/>
      <c r="M126" s="89">
        <v>4262848.68018894</v>
      </c>
      <c r="N126" s="90">
        <f t="shared" si="23"/>
        <v>126</v>
      </c>
      <c r="O126" s="174"/>
      <c r="P126" s="173"/>
      <c r="Q126" s="173"/>
      <c r="R126" s="173"/>
      <c r="S126" s="173"/>
      <c r="T126" s="173"/>
      <c r="U126" s="173"/>
      <c r="V126" s="86"/>
      <c r="W126" s="86"/>
      <c r="X126" s="86"/>
      <c r="Y126" s="86"/>
      <c r="Z126" s="86"/>
      <c r="AA126" s="86"/>
      <c r="AD126" s="167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</row>
    <row r="127" ht="12.75" customHeight="1">
      <c r="A127" s="95"/>
      <c r="M127" s="89">
        <v>4298950.3417616</v>
      </c>
      <c r="N127" s="90">
        <f t="shared" si="23"/>
        <v>127</v>
      </c>
      <c r="O127" s="174"/>
      <c r="P127" s="175"/>
      <c r="Q127" s="175"/>
      <c r="R127" s="175"/>
      <c r="S127" s="175"/>
      <c r="T127" s="175"/>
      <c r="U127" s="175"/>
      <c r="V127" s="86"/>
      <c r="W127" s="86"/>
      <c r="X127" s="86"/>
      <c r="Y127" s="86"/>
      <c r="Z127" s="86"/>
      <c r="AA127" s="86"/>
      <c r="AD127" s="167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</row>
    <row r="128" ht="12.75" customHeight="1">
      <c r="A128" s="95"/>
      <c r="M128" s="89">
        <v>4335052.00333426</v>
      </c>
      <c r="N128" s="90">
        <f t="shared" si="23"/>
        <v>128</v>
      </c>
      <c r="O128" s="174"/>
      <c r="P128" s="173"/>
      <c r="Q128" s="173"/>
      <c r="R128" s="173"/>
      <c r="S128" s="173"/>
      <c r="T128" s="173"/>
      <c r="U128" s="173"/>
      <c r="V128" s="86"/>
      <c r="W128" s="86"/>
      <c r="X128" s="86"/>
      <c r="Y128" s="86"/>
      <c r="Z128" s="86"/>
      <c r="AA128" s="86"/>
      <c r="AD128" s="167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</row>
    <row r="129" ht="12.75" customHeight="1">
      <c r="A129" s="95"/>
      <c r="M129" s="89">
        <v>4371153.66490692</v>
      </c>
      <c r="N129" s="90">
        <f t="shared" si="23"/>
        <v>129</v>
      </c>
      <c r="O129" s="174"/>
      <c r="P129" s="175"/>
      <c r="Q129" s="175"/>
      <c r="R129" s="175"/>
      <c r="S129" s="175"/>
      <c r="T129" s="175"/>
      <c r="U129" s="175"/>
      <c r="V129" s="86"/>
      <c r="W129" s="86"/>
      <c r="X129" s="86"/>
      <c r="Y129" s="86"/>
      <c r="Z129" s="86"/>
      <c r="AA129" s="86"/>
      <c r="AD129" s="167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</row>
    <row r="130" ht="12.75" customHeight="1">
      <c r="A130" s="95"/>
      <c r="M130" s="89">
        <v>4407255.32647958</v>
      </c>
      <c r="N130" s="90">
        <f t="shared" si="23"/>
        <v>130</v>
      </c>
      <c r="O130" s="173"/>
      <c r="P130" s="173"/>
      <c r="Q130" s="173"/>
      <c r="R130" s="173"/>
      <c r="S130" s="173"/>
      <c r="T130" s="173"/>
      <c r="U130" s="173"/>
      <c r="V130" s="86"/>
      <c r="W130" s="86"/>
      <c r="X130" s="86"/>
      <c r="Y130" s="86"/>
      <c r="Z130" s="86"/>
      <c r="AA130" s="86"/>
      <c r="AD130" s="167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</row>
    <row r="131" ht="12.75" customHeight="1">
      <c r="A131" s="95"/>
      <c r="M131" s="89">
        <v>4443356.98805224</v>
      </c>
      <c r="N131" s="90">
        <f t="shared" si="23"/>
        <v>131</v>
      </c>
      <c r="O131" s="174"/>
      <c r="P131" s="175"/>
      <c r="Q131" s="175"/>
      <c r="R131" s="175"/>
      <c r="S131" s="175"/>
      <c r="T131" s="175"/>
      <c r="U131" s="175"/>
      <c r="V131" s="86"/>
      <c r="W131" s="86"/>
      <c r="X131" s="86"/>
      <c r="Y131" s="86"/>
      <c r="Z131" s="86"/>
      <c r="AA131" s="86"/>
      <c r="AD131" s="167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</row>
    <row r="132" ht="12.75" customHeight="1">
      <c r="A132" s="95"/>
      <c r="M132" s="89">
        <v>4479458.6496249</v>
      </c>
      <c r="N132" s="90">
        <f t="shared" si="23"/>
        <v>132</v>
      </c>
      <c r="O132" s="174"/>
      <c r="P132" s="173"/>
      <c r="Q132" s="173"/>
      <c r="R132" s="173"/>
      <c r="S132" s="173"/>
      <c r="T132" s="173"/>
      <c r="U132" s="173"/>
      <c r="V132" s="86"/>
      <c r="W132" s="86"/>
      <c r="X132" s="86"/>
      <c r="Y132" s="86"/>
      <c r="Z132" s="86"/>
      <c r="AA132" s="86"/>
      <c r="AD132" s="167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</row>
    <row r="133" ht="12.75" customHeight="1">
      <c r="A133" s="95"/>
      <c r="M133" s="89">
        <v>4515560.31119756</v>
      </c>
      <c r="N133" s="90">
        <f t="shared" si="23"/>
        <v>133</v>
      </c>
      <c r="O133" s="174"/>
      <c r="P133" s="175"/>
      <c r="Q133" s="175"/>
      <c r="R133" s="175"/>
      <c r="S133" s="175"/>
      <c r="T133" s="175"/>
      <c r="U133" s="175"/>
      <c r="V133" s="86"/>
      <c r="W133" s="86"/>
      <c r="X133" s="86"/>
      <c r="Y133" s="86"/>
      <c r="Z133" s="86"/>
      <c r="AA133" s="86"/>
      <c r="AD133" s="167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</row>
    <row r="134" ht="12.75" customHeight="1">
      <c r="A134" s="95"/>
      <c r="B134" s="86"/>
      <c r="C134" s="86"/>
      <c r="M134" s="89">
        <v>4551661.97277022</v>
      </c>
      <c r="N134" s="90">
        <f t="shared" si="23"/>
        <v>134</v>
      </c>
      <c r="O134" s="174"/>
      <c r="P134" s="174"/>
      <c r="Q134" s="174"/>
      <c r="R134" s="174"/>
      <c r="S134" s="174"/>
      <c r="T134" s="174"/>
      <c r="U134" s="174"/>
      <c r="V134" s="86"/>
      <c r="W134" s="86"/>
      <c r="X134" s="86"/>
      <c r="Y134" s="86"/>
      <c r="Z134" s="86"/>
      <c r="AA134" s="86"/>
      <c r="AD134" s="87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</row>
    <row r="135" ht="12.75" customHeight="1">
      <c r="A135" s="95"/>
      <c r="B135" s="86"/>
      <c r="C135" s="86"/>
      <c r="M135" s="89">
        <v>4587763.63434288</v>
      </c>
      <c r="N135" s="90">
        <f t="shared" si="23"/>
        <v>135</v>
      </c>
      <c r="O135" s="174"/>
      <c r="P135" s="175"/>
      <c r="Q135" s="175"/>
      <c r="R135" s="175"/>
      <c r="S135" s="175"/>
      <c r="T135" s="175"/>
      <c r="U135" s="175"/>
      <c r="V135" s="86"/>
      <c r="W135" s="86"/>
      <c r="X135" s="86"/>
      <c r="Y135" s="86"/>
      <c r="Z135" s="86"/>
      <c r="AA135" s="86"/>
      <c r="AB135" s="93"/>
      <c r="AC135" s="90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</row>
    <row r="136" ht="12.75" customHeight="1">
      <c r="A136" s="95"/>
      <c r="B136" s="86"/>
      <c r="C136" s="86"/>
      <c r="M136" s="89">
        <v>4623865.29591554</v>
      </c>
      <c r="N136" s="90">
        <f t="shared" si="23"/>
        <v>136</v>
      </c>
      <c r="O136" s="174"/>
      <c r="P136" s="173"/>
      <c r="Q136" s="173"/>
      <c r="R136" s="173"/>
      <c r="S136" s="173"/>
      <c r="T136" s="173"/>
      <c r="U136" s="173"/>
      <c r="V136" s="86"/>
      <c r="W136" s="86"/>
      <c r="X136" s="86"/>
      <c r="Y136" s="86"/>
      <c r="Z136" s="86"/>
      <c r="AA136" s="86"/>
      <c r="AB136" s="93"/>
      <c r="AC136" s="90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</row>
    <row r="137" ht="12.75" customHeight="1">
      <c r="A137" s="95"/>
      <c r="B137" s="86"/>
      <c r="C137" s="86"/>
      <c r="M137" s="89">
        <v>4659966.95748819</v>
      </c>
      <c r="N137" s="90">
        <f t="shared" si="23"/>
        <v>137</v>
      </c>
      <c r="O137" s="174"/>
      <c r="P137" s="175"/>
      <c r="Q137" s="175"/>
      <c r="R137" s="175"/>
      <c r="S137" s="175"/>
      <c r="T137" s="175"/>
      <c r="U137" s="175"/>
      <c r="V137" s="86"/>
      <c r="W137" s="86"/>
      <c r="X137" s="86"/>
      <c r="Y137" s="86"/>
      <c r="Z137" s="86"/>
      <c r="AA137" s="86"/>
      <c r="AB137" s="93"/>
      <c r="AC137" s="90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</row>
    <row r="138" ht="12.75" customHeight="1">
      <c r="A138" s="95"/>
      <c r="B138" s="86"/>
      <c r="C138" s="86"/>
      <c r="M138" s="89">
        <v>4696068.61906085</v>
      </c>
      <c r="N138" s="90">
        <f t="shared" si="23"/>
        <v>138</v>
      </c>
      <c r="O138" s="173"/>
      <c r="P138" s="173"/>
      <c r="Q138" s="173"/>
      <c r="R138" s="173"/>
      <c r="S138" s="173"/>
      <c r="T138" s="173"/>
      <c r="U138" s="173"/>
      <c r="V138" s="86"/>
      <c r="W138" s="86"/>
      <c r="X138" s="86"/>
      <c r="Y138" s="86"/>
      <c r="Z138" s="86"/>
      <c r="AA138" s="86"/>
      <c r="AB138" s="93"/>
      <c r="AC138" s="90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</row>
    <row r="139" ht="12.75" customHeight="1">
      <c r="A139" s="95"/>
      <c r="B139" s="86"/>
      <c r="C139" s="86"/>
      <c r="M139" s="89">
        <v>4732170.28063351</v>
      </c>
      <c r="N139" s="90">
        <f t="shared" si="23"/>
        <v>139</v>
      </c>
      <c r="O139" s="174"/>
      <c r="P139" s="175"/>
      <c r="Q139" s="175"/>
      <c r="R139" s="175"/>
      <c r="S139" s="175"/>
      <c r="T139" s="175"/>
      <c r="U139" s="175"/>
      <c r="V139" s="86"/>
      <c r="W139" s="86"/>
      <c r="X139" s="86"/>
      <c r="Y139" s="86"/>
      <c r="Z139" s="86"/>
      <c r="AA139" s="86"/>
      <c r="AB139" s="93"/>
      <c r="AC139" s="90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</row>
    <row r="140" ht="12.75" customHeight="1">
      <c r="A140" s="95"/>
      <c r="B140" s="86"/>
      <c r="C140" s="86"/>
      <c r="M140" s="89">
        <v>4768271.94220617</v>
      </c>
      <c r="N140" s="90">
        <f t="shared" si="23"/>
        <v>140</v>
      </c>
      <c r="O140" s="174"/>
      <c r="P140" s="173"/>
      <c r="Q140" s="173"/>
      <c r="R140" s="173"/>
      <c r="S140" s="173"/>
      <c r="T140" s="173"/>
      <c r="U140" s="173"/>
      <c r="V140" s="86"/>
      <c r="W140" s="86"/>
      <c r="X140" s="86"/>
      <c r="Y140" s="86"/>
      <c r="Z140" s="86"/>
      <c r="AA140" s="86"/>
      <c r="AB140" s="93"/>
      <c r="AC140" s="90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</row>
    <row r="141" ht="12.75" customHeight="1">
      <c r="A141" s="95"/>
      <c r="B141" s="86"/>
      <c r="C141" s="86"/>
      <c r="M141" s="89">
        <v>4804373.60377883</v>
      </c>
      <c r="N141" s="90">
        <f t="shared" si="23"/>
        <v>141</v>
      </c>
      <c r="O141" s="174"/>
      <c r="P141" s="175"/>
      <c r="Q141" s="175"/>
      <c r="R141" s="175"/>
      <c r="S141" s="175"/>
      <c r="T141" s="175"/>
      <c r="U141" s="175"/>
      <c r="V141" s="86"/>
      <c r="W141" s="86"/>
      <c r="X141" s="86"/>
      <c r="Y141" s="86"/>
      <c r="Z141" s="86"/>
      <c r="AA141" s="86"/>
      <c r="AB141" s="93"/>
      <c r="AC141" s="90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</row>
    <row r="142" ht="12.75" customHeight="1">
      <c r="A142" s="95"/>
      <c r="B142" s="86"/>
      <c r="C142" s="86"/>
      <c r="M142" s="89">
        <v>4840475.26535149</v>
      </c>
      <c r="N142" s="90">
        <f t="shared" si="23"/>
        <v>142</v>
      </c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93"/>
      <c r="AC142" s="90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</row>
    <row r="143" ht="12.75" customHeight="1">
      <c r="A143" s="95"/>
      <c r="B143" s="86"/>
      <c r="C143" s="86"/>
      <c r="M143" s="89">
        <v>4876576.92692415</v>
      </c>
      <c r="N143" s="90">
        <f t="shared" si="23"/>
        <v>143</v>
      </c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93"/>
      <c r="AC143" s="90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</row>
    <row r="144" ht="12.75" customHeight="1">
      <c r="A144" s="95"/>
      <c r="B144" s="86"/>
      <c r="C144" s="86"/>
      <c r="M144" s="89">
        <v>4912678.58849681</v>
      </c>
      <c r="N144" s="90">
        <f t="shared" si="23"/>
        <v>144</v>
      </c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93"/>
      <c r="AC144" s="90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</row>
    <row r="145" ht="12.75" customHeight="1">
      <c r="A145" s="95"/>
      <c r="B145" s="86"/>
      <c r="C145" s="86"/>
      <c r="M145" s="89">
        <v>4948780.25006947</v>
      </c>
      <c r="N145" s="90">
        <f t="shared" si="23"/>
        <v>145</v>
      </c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</row>
    <row r="146" ht="12.75" customHeight="1">
      <c r="A146" s="95"/>
      <c r="B146" s="86"/>
      <c r="C146" s="86"/>
      <c r="M146" s="89">
        <v>4984881.91164213</v>
      </c>
      <c r="N146" s="90">
        <f t="shared" si="23"/>
        <v>146</v>
      </c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</row>
    <row r="147" ht="12.75" customHeight="1">
      <c r="A147" s="95"/>
      <c r="B147" s="86"/>
      <c r="C147" s="86"/>
      <c r="M147" s="89">
        <v>5020983.57321478</v>
      </c>
      <c r="N147" s="90">
        <f t="shared" si="23"/>
        <v>147</v>
      </c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</row>
    <row r="148" ht="12.75" customHeight="1">
      <c r="A148" s="95"/>
      <c r="B148" s="86"/>
      <c r="C148" s="86"/>
      <c r="M148" s="89">
        <v>5057085.23478744</v>
      </c>
      <c r="N148" s="90">
        <f t="shared" si="23"/>
        <v>148</v>
      </c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</row>
    <row r="149" ht="12.75" customHeight="1">
      <c r="A149" s="95"/>
      <c r="B149" s="86"/>
      <c r="C149" s="86"/>
      <c r="M149" s="89">
        <v>5093186.8963601</v>
      </c>
      <c r="N149" s="90">
        <f t="shared" si="23"/>
        <v>149</v>
      </c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</row>
    <row r="150" ht="12.75" customHeight="1">
      <c r="A150" s="95"/>
      <c r="B150" s="86"/>
      <c r="C150" s="86"/>
      <c r="M150" s="89">
        <v>5129288.55793276</v>
      </c>
      <c r="N150" s="90">
        <f t="shared" si="23"/>
        <v>150</v>
      </c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</row>
    <row r="151" ht="12.75" customHeight="1">
      <c r="A151" s="95"/>
      <c r="B151" s="86"/>
      <c r="C151" s="86"/>
      <c r="M151" s="89">
        <v>5165390.21950542</v>
      </c>
      <c r="N151" s="90">
        <f t="shared" si="23"/>
        <v>151</v>
      </c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</row>
    <row r="152" ht="12.75" customHeight="1">
      <c r="A152" s="95"/>
      <c r="B152" s="86"/>
      <c r="C152" s="86"/>
      <c r="M152" s="89">
        <v>5201491.88107808</v>
      </c>
      <c r="N152" s="90">
        <f t="shared" si="23"/>
        <v>152</v>
      </c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</row>
    <row r="153" ht="12.75" customHeight="1">
      <c r="A153" s="95"/>
      <c r="B153" s="86"/>
      <c r="C153" s="86"/>
      <c r="M153" s="89">
        <v>5237593.54265074</v>
      </c>
      <c r="N153" s="90">
        <f t="shared" si="23"/>
        <v>153</v>
      </c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</row>
    <row r="154" ht="12.75" customHeight="1">
      <c r="A154" s="95"/>
      <c r="B154" s="86"/>
      <c r="C154" s="86"/>
      <c r="M154" s="89">
        <v>5273695.2042234</v>
      </c>
      <c r="N154" s="90">
        <f t="shared" si="23"/>
        <v>154</v>
      </c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</row>
    <row r="155" ht="12.75" customHeight="1">
      <c r="A155" s="95"/>
      <c r="B155" s="86"/>
      <c r="C155" s="86"/>
      <c r="M155" s="89">
        <v>5309796.86579606</v>
      </c>
      <c r="N155" s="90">
        <f t="shared" si="23"/>
        <v>155</v>
      </c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</row>
    <row r="156" ht="12.75" customHeight="1">
      <c r="A156" s="95"/>
      <c r="B156" s="86"/>
      <c r="C156" s="86"/>
      <c r="M156" s="89">
        <v>5345898.52736872</v>
      </c>
      <c r="N156" s="90">
        <f t="shared" si="23"/>
        <v>156</v>
      </c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</row>
    <row r="157" ht="12.75" customHeight="1">
      <c r="A157" s="95"/>
      <c r="B157" s="86"/>
      <c r="C157" s="86"/>
      <c r="M157" s="89">
        <v>5382000.18894138</v>
      </c>
      <c r="N157" s="90">
        <f t="shared" si="23"/>
        <v>157</v>
      </c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</row>
    <row r="158" ht="12.75" customHeight="1">
      <c r="A158" s="95"/>
      <c r="B158" s="86"/>
      <c r="C158" s="86"/>
      <c r="M158" s="89">
        <v>5418101.85051404</v>
      </c>
      <c r="N158" s="90">
        <f t="shared" si="23"/>
        <v>158</v>
      </c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</row>
    <row r="159" ht="12.75" customHeight="1">
      <c r="A159" s="95"/>
      <c r="B159" s="86"/>
      <c r="C159" s="86"/>
      <c r="M159" s="89">
        <v>5454203.51208669</v>
      </c>
      <c r="N159" s="90">
        <f t="shared" si="23"/>
        <v>159</v>
      </c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</row>
    <row r="160" ht="12.75" customHeight="1">
      <c r="A160" s="95"/>
      <c r="B160" s="86"/>
      <c r="C160" s="86"/>
      <c r="M160" s="89">
        <v>5490305.17365935</v>
      </c>
      <c r="N160" s="90">
        <f t="shared" si="23"/>
        <v>160</v>
      </c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</row>
    <row r="161" ht="12.75" customHeight="1">
      <c r="A161" s="95"/>
      <c r="B161" s="86"/>
      <c r="C161" s="86"/>
      <c r="M161" s="89">
        <v>5526406.83523201</v>
      </c>
      <c r="N161" s="90">
        <f t="shared" si="23"/>
        <v>161</v>
      </c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</row>
    <row r="162" ht="12.75" customHeight="1">
      <c r="A162" s="95"/>
      <c r="B162" s="86"/>
      <c r="C162" s="86"/>
      <c r="M162" s="89">
        <v>5562508.49680467</v>
      </c>
      <c r="N162" s="90">
        <f t="shared" si="23"/>
        <v>162</v>
      </c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</row>
    <row r="163" ht="12.75" customHeight="1">
      <c r="A163" s="95"/>
      <c r="B163" s="86"/>
      <c r="C163" s="86"/>
      <c r="M163" s="89">
        <v>5598610.15837733</v>
      </c>
      <c r="N163" s="90">
        <f t="shared" si="23"/>
        <v>163</v>
      </c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</row>
    <row r="164" ht="12.75" customHeight="1">
      <c r="A164" s="95"/>
      <c r="B164" s="86"/>
      <c r="C164" s="86"/>
      <c r="M164" s="89">
        <v>5634711.81994999</v>
      </c>
      <c r="N164" s="90">
        <f t="shared" si="23"/>
        <v>164</v>
      </c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</row>
    <row r="165" ht="12.75" customHeight="1">
      <c r="A165" s="95"/>
      <c r="B165" s="86"/>
      <c r="C165" s="86"/>
      <c r="M165" s="89">
        <v>5670813.48152265</v>
      </c>
      <c r="N165" s="90">
        <f t="shared" si="23"/>
        <v>165</v>
      </c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</row>
    <row r="166" ht="12.75" customHeight="1">
      <c r="A166" s="95"/>
      <c r="B166" s="86"/>
      <c r="C166" s="86"/>
      <c r="M166" s="89">
        <v>5706915.14309531</v>
      </c>
      <c r="N166" s="90">
        <f t="shared" si="23"/>
        <v>166</v>
      </c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</row>
    <row r="167" ht="12.75" customHeight="1">
      <c r="A167" s="95"/>
      <c r="B167" s="86"/>
      <c r="C167" s="86"/>
      <c r="M167" s="89">
        <v>5743016.80466797</v>
      </c>
      <c r="N167" s="90">
        <f t="shared" si="23"/>
        <v>167</v>
      </c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</row>
    <row r="168" ht="12.75" customHeight="1">
      <c r="A168" s="95"/>
      <c r="B168" s="86"/>
      <c r="C168" s="86"/>
      <c r="M168" s="89">
        <v>5779118.46624063</v>
      </c>
      <c r="N168" s="90">
        <f t="shared" si="23"/>
        <v>168</v>
      </c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</row>
    <row r="169" ht="12.75" customHeight="1">
      <c r="A169" s="95"/>
      <c r="B169" s="86"/>
      <c r="C169" s="86"/>
      <c r="M169" s="89">
        <v>5815220.12781329</v>
      </c>
      <c r="N169" s="90">
        <f t="shared" si="23"/>
        <v>169</v>
      </c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</row>
    <row r="170" ht="12.75" customHeight="1">
      <c r="A170" s="95"/>
      <c r="B170" s="86"/>
      <c r="C170" s="86"/>
      <c r="M170" s="89">
        <v>5851321.78938594</v>
      </c>
      <c r="N170" s="90">
        <f t="shared" si="23"/>
        <v>170</v>
      </c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</row>
    <row r="171" ht="12.75" customHeight="1">
      <c r="A171" s="95"/>
      <c r="B171" s="86"/>
      <c r="C171" s="86"/>
      <c r="M171" s="89">
        <v>5887423.4509586</v>
      </c>
      <c r="N171" s="90">
        <f t="shared" si="23"/>
        <v>171</v>
      </c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</row>
    <row r="172" ht="12.75" customHeight="1">
      <c r="A172" s="95"/>
      <c r="B172" s="86"/>
      <c r="C172" s="86"/>
      <c r="M172" s="89">
        <v>5923525.11253126</v>
      </c>
      <c r="N172" s="90">
        <f t="shared" si="23"/>
        <v>172</v>
      </c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</row>
    <row r="173" ht="12.75" customHeight="1">
      <c r="A173" s="95"/>
      <c r="B173" s="86"/>
      <c r="C173" s="86"/>
      <c r="M173" s="89">
        <v>5959626.77410392</v>
      </c>
      <c r="N173" s="90">
        <f t="shared" si="23"/>
        <v>173</v>
      </c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</row>
    <row r="174" ht="12.75" customHeight="1">
      <c r="A174" s="95"/>
      <c r="B174" s="86"/>
      <c r="C174" s="86"/>
      <c r="M174" s="89">
        <v>5995728.43567658</v>
      </c>
      <c r="N174" s="90">
        <f t="shared" si="23"/>
        <v>174</v>
      </c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</row>
    <row r="175" ht="12.75" customHeight="1">
      <c r="A175" s="95"/>
      <c r="B175" s="86"/>
      <c r="C175" s="86"/>
      <c r="M175" s="89">
        <v>6031830.09724924</v>
      </c>
      <c r="N175" s="90">
        <f t="shared" si="23"/>
        <v>175</v>
      </c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</row>
    <row r="176" ht="12.75" customHeight="1">
      <c r="A176" s="95"/>
      <c r="B176" s="86"/>
      <c r="C176" s="86"/>
      <c r="M176" s="89">
        <v>6067931.7588219</v>
      </c>
      <c r="N176" s="90">
        <f t="shared" si="23"/>
        <v>176</v>
      </c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</row>
    <row r="177" ht="12.75" customHeight="1">
      <c r="A177" s="95"/>
      <c r="B177" s="86"/>
      <c r="C177" s="86"/>
      <c r="M177" s="89">
        <v>6104033.42039456</v>
      </c>
      <c r="N177" s="90">
        <f t="shared" si="23"/>
        <v>177</v>
      </c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</row>
    <row r="178" ht="12.75" customHeight="1">
      <c r="A178" s="95"/>
      <c r="B178" s="86"/>
      <c r="C178" s="86"/>
      <c r="M178" s="89">
        <v>6140135.08196722</v>
      </c>
      <c r="N178" s="90">
        <f t="shared" si="23"/>
        <v>178</v>
      </c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</row>
    <row r="179" ht="12.75" customHeight="1">
      <c r="A179" s="95"/>
      <c r="B179" s="86"/>
      <c r="C179" s="86"/>
      <c r="M179" s="89">
        <v>6176236.74353988</v>
      </c>
      <c r="N179" s="90">
        <f t="shared" si="23"/>
        <v>179</v>
      </c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</row>
    <row r="180" ht="12.75" customHeight="1">
      <c r="A180" s="95"/>
      <c r="B180" s="86"/>
      <c r="C180" s="86"/>
      <c r="M180" s="89">
        <v>6212338.40511254</v>
      </c>
      <c r="N180" s="90">
        <f t="shared" si="23"/>
        <v>180</v>
      </c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</row>
    <row r="181" ht="12.75" customHeight="1">
      <c r="A181" s="95"/>
      <c r="B181" s="86"/>
      <c r="C181" s="86"/>
      <c r="M181" s="89">
        <v>6248440.06668519</v>
      </c>
      <c r="N181" s="90">
        <f t="shared" si="23"/>
        <v>181</v>
      </c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</row>
    <row r="182" ht="12.75" customHeight="1">
      <c r="A182" s="95"/>
      <c r="B182" s="86"/>
      <c r="C182" s="86"/>
      <c r="M182" s="89">
        <v>6284541.72825785</v>
      </c>
      <c r="N182" s="90">
        <f t="shared" si="23"/>
        <v>182</v>
      </c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</row>
    <row r="183" ht="12.75" customHeight="1">
      <c r="A183" s="95"/>
      <c r="B183" s="86"/>
      <c r="C183" s="86"/>
      <c r="M183" s="89">
        <v>6320643.38983051</v>
      </c>
      <c r="N183" s="90">
        <f t="shared" si="23"/>
        <v>183</v>
      </c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</row>
    <row r="184" ht="12.75" customHeight="1">
      <c r="A184" s="95"/>
      <c r="B184" s="86"/>
      <c r="C184" s="86"/>
      <c r="M184" s="89">
        <v>6356745.05140317</v>
      </c>
      <c r="N184" s="90">
        <f t="shared" si="23"/>
        <v>184</v>
      </c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</row>
    <row r="185" ht="12.75" customHeight="1">
      <c r="A185" s="95"/>
      <c r="B185" s="86"/>
      <c r="C185" s="86"/>
      <c r="M185" s="89">
        <v>6392846.71297583</v>
      </c>
      <c r="N185" s="90">
        <f t="shared" si="23"/>
        <v>185</v>
      </c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</row>
    <row r="186" ht="12.75" customHeight="1">
      <c r="A186" s="95"/>
      <c r="B186" s="86"/>
      <c r="C186" s="86"/>
      <c r="M186" s="89">
        <v>6428948.37454849</v>
      </c>
      <c r="N186" s="90">
        <f t="shared" si="23"/>
        <v>186</v>
      </c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</row>
    <row r="187" ht="12.75" customHeight="1">
      <c r="A187" s="95"/>
      <c r="B187" s="86"/>
      <c r="C187" s="86"/>
      <c r="M187" s="89">
        <v>6465050.03612115</v>
      </c>
      <c r="N187" s="90">
        <f t="shared" si="23"/>
        <v>187</v>
      </c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</row>
    <row r="188" ht="12.75" customHeight="1">
      <c r="A188" s="95"/>
      <c r="B188" s="86"/>
      <c r="C188" s="86"/>
      <c r="M188" s="89">
        <v>6501151.69769381</v>
      </c>
      <c r="N188" s="90">
        <f t="shared" si="23"/>
        <v>188</v>
      </c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</row>
    <row r="189" ht="12.75" customHeight="1">
      <c r="A189" s="95"/>
      <c r="B189" s="86"/>
      <c r="C189" s="86"/>
      <c r="M189" s="89">
        <v>6537253.35926647</v>
      </c>
      <c r="N189" s="90">
        <f t="shared" si="23"/>
        <v>189</v>
      </c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</row>
    <row r="190" ht="12.75" customHeight="1">
      <c r="A190" s="95"/>
      <c r="B190" s="86"/>
      <c r="C190" s="86"/>
      <c r="M190" s="89">
        <v>6573355.02083913</v>
      </c>
      <c r="N190" s="90">
        <f t="shared" si="23"/>
        <v>190</v>
      </c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</row>
    <row r="191" ht="12.75" customHeight="1">
      <c r="A191" s="95"/>
      <c r="B191" s="86"/>
      <c r="C191" s="86"/>
      <c r="M191" s="89">
        <v>6609456.68241179</v>
      </c>
      <c r="N191" s="90">
        <f t="shared" si="23"/>
        <v>191</v>
      </c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</row>
    <row r="192" ht="12.75" customHeight="1">
      <c r="A192" s="95"/>
      <c r="B192" s="86"/>
      <c r="C192" s="86"/>
      <c r="M192" s="89">
        <v>6645558.34398444</v>
      </c>
      <c r="N192" s="90">
        <f t="shared" si="23"/>
        <v>192</v>
      </c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</row>
    <row r="193" ht="12.75" customHeight="1">
      <c r="A193" s="95"/>
      <c r="B193" s="86"/>
      <c r="C193" s="86"/>
      <c r="M193" s="89">
        <v>6681660.0055571</v>
      </c>
      <c r="N193" s="90">
        <f t="shared" si="23"/>
        <v>193</v>
      </c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</row>
    <row r="194" ht="12.75" customHeight="1">
      <c r="A194" s="95"/>
      <c r="B194" s="86"/>
      <c r="C194" s="86"/>
      <c r="M194" s="89">
        <v>6717761.66712976</v>
      </c>
      <c r="N194" s="90">
        <f t="shared" si="23"/>
        <v>194</v>
      </c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</row>
    <row r="195" ht="12.75" customHeight="1">
      <c r="A195" s="95"/>
      <c r="B195" s="86"/>
      <c r="C195" s="86"/>
      <c r="M195" s="89">
        <v>6753863.32870242</v>
      </c>
      <c r="N195" s="90">
        <f t="shared" si="23"/>
        <v>195</v>
      </c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</row>
    <row r="196" ht="12.75" customHeight="1">
      <c r="A196" s="95"/>
      <c r="B196" s="86"/>
      <c r="C196" s="86"/>
      <c r="M196" s="89">
        <v>6789964.99027508</v>
      </c>
      <c r="N196" s="90">
        <f t="shared" si="23"/>
        <v>196</v>
      </c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</row>
    <row r="197" ht="12.75" customHeight="1">
      <c r="A197" s="95"/>
      <c r="B197" s="86"/>
      <c r="C197" s="86"/>
      <c r="M197" s="89">
        <v>6826066.65184774</v>
      </c>
      <c r="N197" s="90">
        <f t="shared" si="23"/>
        <v>197</v>
      </c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</row>
    <row r="198" ht="12.75" customHeight="1">
      <c r="A198" s="95"/>
      <c r="B198" s="86"/>
      <c r="C198" s="86"/>
      <c r="M198" s="89">
        <v>6862168.3134204</v>
      </c>
      <c r="N198" s="90">
        <f t="shared" si="23"/>
        <v>198</v>
      </c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</row>
    <row r="199" ht="12.75" customHeight="1">
      <c r="A199" s="95"/>
      <c r="B199" s="86"/>
      <c r="C199" s="86"/>
      <c r="M199" s="89">
        <v>6898269.97499306</v>
      </c>
      <c r="N199" s="90">
        <f t="shared" si="23"/>
        <v>199</v>
      </c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</row>
    <row r="200" ht="12.75" customHeight="1">
      <c r="A200" s="95"/>
      <c r="B200" s="86"/>
      <c r="C200" s="86"/>
      <c r="M200" s="89">
        <v>6934371.63656572</v>
      </c>
      <c r="N200" s="90">
        <f t="shared" si="23"/>
        <v>200</v>
      </c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</row>
    <row r="201" ht="12.75" customHeight="1">
      <c r="A201" s="95"/>
      <c r="B201" s="86"/>
      <c r="C201" s="86"/>
      <c r="M201" s="89">
        <v>6970473.29813838</v>
      </c>
      <c r="N201" s="90">
        <f t="shared" si="23"/>
        <v>201</v>
      </c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</row>
    <row r="202" ht="12.75" customHeight="1">
      <c r="A202" s="95"/>
      <c r="B202" s="86"/>
      <c r="C202" s="86"/>
      <c r="M202" s="89">
        <v>7006574.95971104</v>
      </c>
      <c r="N202" s="90">
        <f t="shared" si="23"/>
        <v>202</v>
      </c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</row>
    <row r="203" ht="12.75" customHeight="1">
      <c r="A203" s="95"/>
      <c r="B203" s="86"/>
      <c r="C203" s="86"/>
      <c r="M203" s="89">
        <v>7042676.62128369</v>
      </c>
      <c r="N203" s="90">
        <f t="shared" si="23"/>
        <v>203</v>
      </c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</row>
    <row r="204" ht="12.75" customHeight="1">
      <c r="A204" s="95"/>
      <c r="B204" s="86"/>
      <c r="C204" s="86"/>
      <c r="M204" s="89">
        <v>7078778.28285635</v>
      </c>
      <c r="N204" s="90">
        <f t="shared" si="23"/>
        <v>204</v>
      </c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</row>
    <row r="205" ht="12.75" customHeight="1">
      <c r="A205" s="95"/>
      <c r="B205" s="86"/>
      <c r="C205" s="86"/>
      <c r="M205" s="89">
        <v>7114879.94442901</v>
      </c>
      <c r="N205" s="90">
        <f t="shared" si="23"/>
        <v>205</v>
      </c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</row>
    <row r="206" ht="12.75" customHeight="1">
      <c r="A206" s="95"/>
      <c r="B206" s="86"/>
      <c r="C206" s="86"/>
      <c r="M206" s="89">
        <v>7150981.60600167</v>
      </c>
      <c r="N206" s="90">
        <f t="shared" si="23"/>
        <v>206</v>
      </c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</row>
    <row r="207" ht="12.75" customHeight="1">
      <c r="A207" s="95"/>
      <c r="B207" s="86"/>
      <c r="C207" s="86"/>
      <c r="M207" s="89">
        <v>7187083.26757433</v>
      </c>
      <c r="N207" s="90">
        <f t="shared" si="23"/>
        <v>207</v>
      </c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</row>
    <row r="208" ht="12.75" customHeight="1">
      <c r="A208" s="95"/>
      <c r="B208" s="86"/>
      <c r="C208" s="86"/>
      <c r="M208" s="89">
        <v>7223184.92914699</v>
      </c>
      <c r="N208" s="90">
        <f t="shared" si="23"/>
        <v>208</v>
      </c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</row>
    <row r="209" ht="12.75" customHeight="1">
      <c r="A209" s="95"/>
      <c r="B209" s="86"/>
      <c r="C209" s="86"/>
      <c r="M209" s="89">
        <v>7259286.59071965</v>
      </c>
      <c r="N209" s="90">
        <f t="shared" si="23"/>
        <v>209</v>
      </c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</row>
    <row r="210" ht="12.75" customHeight="1">
      <c r="A210" s="95"/>
      <c r="B210" s="86"/>
      <c r="C210" s="86"/>
      <c r="M210" s="89">
        <v>7295388.25229231</v>
      </c>
      <c r="N210" s="90">
        <f t="shared" si="23"/>
        <v>210</v>
      </c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</row>
    <row r="211" ht="12.75" customHeight="1">
      <c r="A211" s="95"/>
      <c r="B211" s="86"/>
      <c r="C211" s="86"/>
      <c r="M211" s="89">
        <v>7331489.91386497</v>
      </c>
      <c r="N211" s="90">
        <f t="shared" si="23"/>
        <v>211</v>
      </c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</row>
    <row r="212" ht="12.75" customHeight="1">
      <c r="A212" s="95"/>
      <c r="B212" s="86"/>
      <c r="C212" s="86"/>
      <c r="M212" s="89">
        <v>7367591.57543763</v>
      </c>
      <c r="N212" s="90">
        <f t="shared" si="23"/>
        <v>212</v>
      </c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</row>
    <row r="213" ht="12.75" customHeight="1">
      <c r="A213" s="95"/>
      <c r="B213" s="86"/>
      <c r="C213" s="86"/>
      <c r="M213" s="89">
        <v>7403693.23701029</v>
      </c>
      <c r="N213" s="90">
        <f t="shared" si="23"/>
        <v>213</v>
      </c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</row>
    <row r="214" ht="12.75" customHeight="1">
      <c r="A214" s="95"/>
      <c r="B214" s="86"/>
      <c r="C214" s="86"/>
      <c r="M214" s="89">
        <v>7439794.89858294</v>
      </c>
      <c r="N214" s="90">
        <f t="shared" si="23"/>
        <v>214</v>
      </c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</row>
    <row r="215" ht="12.75" customHeight="1">
      <c r="A215" s="95"/>
      <c r="B215" s="86"/>
      <c r="C215" s="86"/>
      <c r="M215" s="89">
        <v>7475896.5601556</v>
      </c>
      <c r="N215" s="90">
        <f t="shared" si="23"/>
        <v>215</v>
      </c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</row>
    <row r="216" ht="12.75" customHeight="1">
      <c r="A216" s="95"/>
      <c r="B216" s="86"/>
      <c r="C216" s="86"/>
      <c r="M216" s="89">
        <v>7511998.22172826</v>
      </c>
      <c r="N216" s="90">
        <f t="shared" si="23"/>
        <v>216</v>
      </c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</row>
    <row r="217" ht="12.75" customHeight="1">
      <c r="A217" s="95"/>
      <c r="B217" s="86"/>
      <c r="C217" s="86"/>
      <c r="M217" s="89">
        <v>7548099.88330092</v>
      </c>
      <c r="N217" s="90">
        <f t="shared" si="23"/>
        <v>217</v>
      </c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</row>
    <row r="218" ht="12.75" customHeight="1">
      <c r="A218" s="95"/>
      <c r="B218" s="86"/>
      <c r="C218" s="86"/>
      <c r="M218" s="89">
        <v>7584201.54487358</v>
      </c>
      <c r="N218" s="90">
        <f t="shared" si="23"/>
        <v>218</v>
      </c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</row>
    <row r="219" ht="12.75" customHeight="1">
      <c r="A219" s="95"/>
      <c r="B219" s="86"/>
      <c r="C219" s="86"/>
      <c r="M219" s="89">
        <v>7620303.20644624</v>
      </c>
      <c r="N219" s="90">
        <f t="shared" si="23"/>
        <v>219</v>
      </c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</row>
    <row r="220" ht="12.75" customHeight="1">
      <c r="A220" s="95"/>
      <c r="B220" s="86"/>
      <c r="C220" s="86"/>
      <c r="M220" s="89">
        <v>7656404.8680189</v>
      </c>
      <c r="N220" s="90">
        <f t="shared" si="23"/>
        <v>220</v>
      </c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</row>
    <row r="221" ht="12.75" customHeight="1">
      <c r="A221" s="95"/>
      <c r="B221" s="86"/>
      <c r="C221" s="86"/>
      <c r="M221" s="89">
        <v>7692506.52959156</v>
      </c>
      <c r="N221" s="90">
        <f t="shared" si="23"/>
        <v>221</v>
      </c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</row>
    <row r="222" ht="12.75" customHeight="1">
      <c r="A222" s="95"/>
      <c r="B222" s="86"/>
      <c r="C222" s="86"/>
      <c r="M222" s="89">
        <v>7728608.19116422</v>
      </c>
      <c r="N222" s="90">
        <f t="shared" si="23"/>
        <v>222</v>
      </c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</row>
    <row r="223" ht="12.75" customHeight="1">
      <c r="A223" s="95"/>
      <c r="B223" s="86"/>
      <c r="C223" s="86"/>
      <c r="M223" s="89">
        <v>7764709.85273688</v>
      </c>
      <c r="N223" s="90">
        <f t="shared" si="23"/>
        <v>223</v>
      </c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</row>
    <row r="224" ht="12.75" customHeight="1">
      <c r="A224" s="95"/>
      <c r="B224" s="86"/>
      <c r="C224" s="86"/>
      <c r="M224" s="89">
        <v>7800811.51430954</v>
      </c>
      <c r="N224" s="90">
        <f t="shared" si="23"/>
        <v>224</v>
      </c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</row>
    <row r="225" ht="12.75" customHeight="1">
      <c r="A225" s="95"/>
      <c r="B225" s="86"/>
      <c r="C225" s="86"/>
      <c r="M225" s="89">
        <v>7836913.17588219</v>
      </c>
      <c r="N225" s="90">
        <f t="shared" si="23"/>
        <v>225</v>
      </c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</row>
    <row r="226" ht="12.75" customHeight="1">
      <c r="A226" s="95"/>
      <c r="B226" s="86"/>
      <c r="C226" s="86"/>
      <c r="M226" s="89">
        <v>7873014.83745485</v>
      </c>
      <c r="N226" s="90">
        <f t="shared" si="23"/>
        <v>226</v>
      </c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</row>
    <row r="227" ht="12.75" customHeight="1">
      <c r="A227" s="95"/>
      <c r="B227" s="86"/>
      <c r="C227" s="86"/>
      <c r="M227" s="89">
        <v>7909116.49902751</v>
      </c>
      <c r="N227" s="90">
        <f t="shared" si="23"/>
        <v>227</v>
      </c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</row>
    <row r="228" ht="12.75" customHeight="1">
      <c r="A228" s="95"/>
      <c r="B228" s="86"/>
      <c r="C228" s="86"/>
      <c r="M228" s="89">
        <v>7945218.16060017</v>
      </c>
      <c r="N228" s="90">
        <f t="shared" si="23"/>
        <v>228</v>
      </c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</row>
    <row r="229" ht="12.75" customHeight="1">
      <c r="A229" s="95"/>
      <c r="B229" s="86"/>
      <c r="C229" s="86"/>
      <c r="M229" s="89">
        <v>7981319.82217283</v>
      </c>
      <c r="N229" s="90">
        <f t="shared" si="23"/>
        <v>229</v>
      </c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</row>
    <row r="230" ht="12.75" customHeight="1">
      <c r="A230" s="95"/>
      <c r="B230" s="86"/>
      <c r="C230" s="86"/>
      <c r="M230" s="89">
        <v>8017421.48374549</v>
      </c>
      <c r="N230" s="90">
        <f t="shared" si="23"/>
        <v>230</v>
      </c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</row>
    <row r="231" ht="12.75" customHeight="1">
      <c r="A231" s="95"/>
      <c r="B231" s="86"/>
      <c r="C231" s="86"/>
      <c r="M231" s="89">
        <v>8053523.14531815</v>
      </c>
      <c r="N231" s="90">
        <f t="shared" si="23"/>
        <v>231</v>
      </c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</row>
    <row r="232" ht="12.75" customHeight="1">
      <c r="A232" s="95"/>
      <c r="B232" s="86"/>
      <c r="C232" s="86"/>
      <c r="M232" s="89">
        <v>8089624.80689081</v>
      </c>
      <c r="N232" s="90">
        <f t="shared" si="23"/>
        <v>232</v>
      </c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</row>
    <row r="233" ht="12.75" customHeight="1">
      <c r="A233" s="95"/>
      <c r="B233" s="86"/>
      <c r="C233" s="86"/>
      <c r="M233" s="89">
        <v>8125726.46846347</v>
      </c>
      <c r="N233" s="90">
        <f t="shared" si="23"/>
        <v>233</v>
      </c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</row>
    <row r="234" ht="12.75" customHeight="1">
      <c r="A234" s="95"/>
      <c r="B234" s="86"/>
      <c r="C234" s="86"/>
      <c r="M234" s="89">
        <v>8161828.13003613</v>
      </c>
      <c r="N234" s="90">
        <f t="shared" si="23"/>
        <v>234</v>
      </c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</row>
    <row r="235" ht="12.75" customHeight="1">
      <c r="A235" s="95"/>
      <c r="B235" s="86"/>
      <c r="C235" s="86"/>
      <c r="M235" s="89">
        <v>8197929.79160878</v>
      </c>
      <c r="N235" s="90">
        <f t="shared" si="23"/>
        <v>235</v>
      </c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</row>
    <row r="236" ht="12.75" customHeight="1">
      <c r="A236" s="95"/>
      <c r="B236" s="86"/>
      <c r="C236" s="86"/>
      <c r="M236" s="89">
        <v>8234031.45318144</v>
      </c>
      <c r="N236" s="90">
        <f t="shared" si="23"/>
        <v>236</v>
      </c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</row>
    <row r="237" ht="12.75" customHeight="1">
      <c r="A237" s="95"/>
      <c r="B237" s="86"/>
      <c r="C237" s="86"/>
      <c r="M237" s="89">
        <v>8270133.1147541</v>
      </c>
      <c r="N237" s="90">
        <f t="shared" si="23"/>
        <v>237</v>
      </c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</row>
    <row r="238" ht="12.75" customHeight="1">
      <c r="A238" s="95"/>
      <c r="B238" s="86"/>
      <c r="C238" s="86"/>
      <c r="M238" s="89">
        <v>8306234.77632676</v>
      </c>
      <c r="N238" s="90">
        <f t="shared" si="23"/>
        <v>238</v>
      </c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</row>
    <row r="239" ht="12.75" customHeight="1">
      <c r="A239" s="95"/>
      <c r="B239" s="86"/>
      <c r="C239" s="86"/>
      <c r="M239" s="89">
        <v>8342336.43789942</v>
      </c>
      <c r="N239" s="90">
        <f t="shared" si="23"/>
        <v>239</v>
      </c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</row>
    <row r="240" ht="12.75" customHeight="1">
      <c r="A240" s="95"/>
      <c r="B240" s="86"/>
      <c r="C240" s="86"/>
      <c r="M240" s="89">
        <v>8378438.09947208</v>
      </c>
      <c r="N240" s="90">
        <f t="shared" si="23"/>
        <v>240</v>
      </c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</row>
    <row r="241" ht="12.75" customHeight="1">
      <c r="A241" s="95"/>
      <c r="B241" s="86"/>
      <c r="C241" s="86"/>
      <c r="M241" s="89">
        <v>8414539.76104474</v>
      </c>
      <c r="N241" s="90">
        <f t="shared" si="23"/>
        <v>241</v>
      </c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</row>
    <row r="242" ht="12.75" customHeight="1">
      <c r="A242" s="95"/>
      <c r="B242" s="86"/>
      <c r="C242" s="86"/>
      <c r="M242" s="89">
        <v>8450641.4226174</v>
      </c>
      <c r="N242" s="90">
        <f t="shared" si="23"/>
        <v>242</v>
      </c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</row>
    <row r="243" ht="12.75" customHeight="1">
      <c r="A243" s="95"/>
      <c r="B243" s="86"/>
      <c r="C243" s="86"/>
      <c r="M243" s="89">
        <v>8486743.08419006</v>
      </c>
      <c r="N243" s="90">
        <f t="shared" si="23"/>
        <v>243</v>
      </c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</row>
    <row r="244" ht="12.75" customHeight="1">
      <c r="A244" s="95"/>
      <c r="B244" s="86"/>
      <c r="C244" s="86"/>
      <c r="M244" s="89">
        <v>8522844.74576272</v>
      </c>
      <c r="N244" s="90">
        <f t="shared" si="23"/>
        <v>244</v>
      </c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</row>
    <row r="245" ht="12.75" customHeight="1">
      <c r="A245" s="95"/>
      <c r="B245" s="86"/>
      <c r="C245" s="86"/>
      <c r="M245" s="89">
        <v>8558946.40733538</v>
      </c>
      <c r="N245" s="90">
        <f t="shared" si="23"/>
        <v>245</v>
      </c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</row>
    <row r="246" ht="12.75" customHeight="1">
      <c r="A246" s="95"/>
      <c r="B246" s="86"/>
      <c r="C246" s="86"/>
      <c r="M246" s="89">
        <v>8595048.06890804</v>
      </c>
      <c r="N246" s="90">
        <f t="shared" si="23"/>
        <v>246</v>
      </c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</row>
    <row r="247" ht="12.75" customHeight="1">
      <c r="A247" s="95"/>
      <c r="B247" s="86"/>
      <c r="C247" s="86"/>
      <c r="M247" s="89">
        <v>8631149.7304807</v>
      </c>
      <c r="N247" s="90">
        <f t="shared" si="23"/>
        <v>247</v>
      </c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</row>
    <row r="248" ht="12.75" customHeight="1">
      <c r="A248" s="95"/>
      <c r="B248" s="86"/>
      <c r="C248" s="86"/>
      <c r="M248" s="89">
        <v>8667251.39205335</v>
      </c>
      <c r="N248" s="90">
        <f t="shared" si="23"/>
        <v>248</v>
      </c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</row>
    <row r="249" ht="12.75" customHeight="1">
      <c r="A249" s="95"/>
      <c r="B249" s="86"/>
      <c r="C249" s="86"/>
      <c r="M249" s="89">
        <v>8703353.05362601</v>
      </c>
      <c r="N249" s="90">
        <f t="shared" si="23"/>
        <v>249</v>
      </c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</row>
    <row r="250" ht="12.75" customHeight="1">
      <c r="A250" s="95"/>
      <c r="B250" s="86"/>
      <c r="C250" s="86"/>
      <c r="M250" s="89">
        <v>8739454.71519867</v>
      </c>
      <c r="N250" s="90">
        <f t="shared" si="23"/>
        <v>250</v>
      </c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</row>
    <row r="251" ht="12.75" customHeight="1">
      <c r="A251" s="95"/>
      <c r="B251" s="86"/>
      <c r="C251" s="86"/>
      <c r="M251" s="89">
        <v>8775556.37677133</v>
      </c>
      <c r="N251" s="90">
        <f t="shared" si="23"/>
        <v>251</v>
      </c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</row>
    <row r="252" ht="12.75" customHeight="1">
      <c r="A252" s="95"/>
      <c r="B252" s="86"/>
      <c r="C252" s="86"/>
      <c r="M252" s="89">
        <v>8811658.03834399</v>
      </c>
      <c r="N252" s="90">
        <f t="shared" si="23"/>
        <v>252</v>
      </c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</row>
    <row r="253" ht="12.75" customHeight="1">
      <c r="A253" s="95"/>
      <c r="B253" s="86"/>
      <c r="C253" s="86"/>
      <c r="M253" s="89">
        <v>8847759.69991665</v>
      </c>
      <c r="N253" s="90">
        <f t="shared" si="23"/>
        <v>253</v>
      </c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</row>
    <row r="254" ht="12.75" customHeight="1">
      <c r="A254" s="95"/>
      <c r="B254" s="86"/>
      <c r="C254" s="86"/>
      <c r="M254" s="89">
        <v>8883861.36148931</v>
      </c>
      <c r="N254" s="90">
        <f t="shared" si="23"/>
        <v>254</v>
      </c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</row>
    <row r="255" ht="12.75" customHeight="1">
      <c r="A255" s="95"/>
      <c r="B255" s="86"/>
      <c r="C255" s="86"/>
      <c r="M255" s="89">
        <v>8919963.02306197</v>
      </c>
      <c r="N255" s="90">
        <f t="shared" si="23"/>
        <v>255</v>
      </c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</row>
    <row r="256" ht="12.75" customHeight="1">
      <c r="A256" s="95"/>
      <c r="B256" s="86"/>
      <c r="C256" s="86"/>
      <c r="M256" s="89">
        <v>8956064.68463463</v>
      </c>
      <c r="N256" s="90">
        <f t="shared" si="23"/>
        <v>256</v>
      </c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</row>
    <row r="257" ht="12.75" customHeight="1">
      <c r="A257" s="95"/>
      <c r="B257" s="86"/>
      <c r="C257" s="86"/>
      <c r="M257" s="89">
        <v>8992166.34620729</v>
      </c>
      <c r="N257" s="90">
        <f t="shared" si="23"/>
        <v>257</v>
      </c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</row>
    <row r="258" ht="12.75" customHeight="1">
      <c r="A258" s="95"/>
      <c r="B258" s="86"/>
      <c r="C258" s="86"/>
      <c r="M258" s="89">
        <v>9028268.00777995</v>
      </c>
      <c r="N258" s="90">
        <f t="shared" si="23"/>
        <v>258</v>
      </c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</row>
    <row r="259" ht="12.75" customHeight="1">
      <c r="A259" s="95"/>
      <c r="B259" s="86"/>
      <c r="C259" s="86"/>
      <c r="M259" s="89">
        <v>9064369.6693526</v>
      </c>
      <c r="N259" s="90">
        <f t="shared" si="23"/>
        <v>259</v>
      </c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</row>
    <row r="260" ht="12.75" customHeight="1">
      <c r="A260" s="95"/>
      <c r="B260" s="86"/>
      <c r="C260" s="86"/>
      <c r="M260" s="89">
        <v>9100471.33092526</v>
      </c>
      <c r="N260" s="90">
        <f t="shared" si="23"/>
        <v>260</v>
      </c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</row>
    <row r="261" ht="12.75" customHeight="1">
      <c r="A261" s="95"/>
      <c r="B261" s="86"/>
      <c r="C261" s="86"/>
      <c r="M261" s="89">
        <v>9136572.99249792</v>
      </c>
      <c r="N261" s="90">
        <f t="shared" si="23"/>
        <v>261</v>
      </c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</row>
    <row r="262" ht="12.75" customHeight="1">
      <c r="A262" s="95"/>
      <c r="B262" s="86"/>
      <c r="C262" s="86"/>
      <c r="M262" s="89">
        <v>9172674.65407058</v>
      </c>
      <c r="N262" s="90">
        <f t="shared" si="23"/>
        <v>262</v>
      </c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</row>
    <row r="263" ht="12.75" customHeight="1">
      <c r="A263" s="95"/>
      <c r="B263" s="86"/>
      <c r="C263" s="86"/>
      <c r="M263" s="89">
        <v>9208776.31564324</v>
      </c>
      <c r="N263" s="90">
        <f t="shared" si="23"/>
        <v>263</v>
      </c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</row>
    <row r="264" ht="12.75" customHeight="1">
      <c r="A264" s="95"/>
      <c r="B264" s="86"/>
      <c r="C264" s="86"/>
      <c r="M264" s="89">
        <v>9244877.9772159</v>
      </c>
      <c r="N264" s="90">
        <f t="shared" si="23"/>
        <v>264</v>
      </c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</row>
    <row r="265" ht="12.75" customHeight="1">
      <c r="A265" s="95"/>
      <c r="B265" s="86"/>
      <c r="C265" s="86"/>
      <c r="M265" s="89">
        <v>9280979.63878856</v>
      </c>
      <c r="N265" s="90">
        <f t="shared" si="23"/>
        <v>265</v>
      </c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</row>
    <row r="266" ht="12.75" customHeight="1">
      <c r="A266" s="95"/>
      <c r="B266" s="86"/>
      <c r="C266" s="86"/>
      <c r="M266" s="89">
        <v>9317081.30036122</v>
      </c>
      <c r="N266" s="90">
        <f t="shared" si="23"/>
        <v>266</v>
      </c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</row>
    <row r="267" ht="12.75" customHeight="1">
      <c r="A267" s="95"/>
      <c r="B267" s="86"/>
      <c r="C267" s="86"/>
      <c r="M267" s="89">
        <v>9353182.96193388</v>
      </c>
      <c r="N267" s="90">
        <f t="shared" si="23"/>
        <v>267</v>
      </c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</row>
    <row r="268" ht="12.75" customHeight="1">
      <c r="A268" s="95"/>
      <c r="B268" s="86"/>
      <c r="C268" s="86"/>
      <c r="M268" s="89">
        <v>9389284.62350654</v>
      </c>
      <c r="N268" s="90">
        <f t="shared" si="23"/>
        <v>268</v>
      </c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</row>
    <row r="269" ht="12.75" customHeight="1">
      <c r="A269" s="95"/>
      <c r="B269" s="86"/>
      <c r="C269" s="86"/>
      <c r="M269" s="89">
        <v>9425386.28507919</v>
      </c>
      <c r="N269" s="90">
        <f t="shared" si="23"/>
        <v>269</v>
      </c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</row>
    <row r="270" ht="12.75" customHeight="1">
      <c r="A270" s="95"/>
      <c r="B270" s="86"/>
      <c r="C270" s="86"/>
      <c r="M270" s="89">
        <v>9461487.94665185</v>
      </c>
      <c r="N270" s="90">
        <f t="shared" si="23"/>
        <v>270</v>
      </c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</row>
    <row r="271" ht="12.75" customHeight="1">
      <c r="A271" s="95"/>
      <c r="B271" s="86"/>
      <c r="C271" s="86"/>
      <c r="M271" s="89">
        <v>9497589.60822451</v>
      </c>
      <c r="N271" s="90">
        <f t="shared" si="23"/>
        <v>271</v>
      </c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</row>
    <row r="272" ht="12.75" customHeight="1">
      <c r="A272" s="95"/>
      <c r="B272" s="86"/>
      <c r="C272" s="86"/>
      <c r="M272" s="89">
        <v>9533691.26979717</v>
      </c>
      <c r="N272" s="90">
        <f t="shared" si="23"/>
        <v>272</v>
      </c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</row>
    <row r="273" ht="12.75" customHeight="1">
      <c r="A273" s="95"/>
      <c r="B273" s="86"/>
      <c r="C273" s="86"/>
      <c r="M273" s="89">
        <v>9569792.93136983</v>
      </c>
      <c r="N273" s="90">
        <f t="shared" si="23"/>
        <v>273</v>
      </c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</row>
    <row r="274" ht="12.75" customHeight="1">
      <c r="A274" s="95"/>
      <c r="B274" s="86"/>
      <c r="C274" s="86"/>
      <c r="M274" s="89">
        <v>9605894.59294249</v>
      </c>
      <c r="N274" s="90">
        <f t="shared" si="23"/>
        <v>274</v>
      </c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</row>
    <row r="275" ht="12.75" customHeight="1">
      <c r="A275" s="95"/>
      <c r="B275" s="86"/>
      <c r="C275" s="86"/>
      <c r="M275" s="89">
        <v>9641996.25451515</v>
      </c>
      <c r="N275" s="90">
        <f t="shared" si="23"/>
        <v>275</v>
      </c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</row>
    <row r="276" ht="12.75" customHeight="1">
      <c r="A276" s="95"/>
      <c r="B276" s="86"/>
      <c r="C276" s="86"/>
      <c r="M276" s="89">
        <v>9678097.91608781</v>
      </c>
      <c r="N276" s="90">
        <f t="shared" si="23"/>
        <v>276</v>
      </c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</row>
    <row r="277" ht="12.75" customHeight="1">
      <c r="A277" s="95"/>
      <c r="B277" s="86"/>
      <c r="C277" s="86"/>
      <c r="M277" s="89">
        <v>9714199.57766047</v>
      </c>
      <c r="N277" s="90">
        <f t="shared" si="23"/>
        <v>277</v>
      </c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</row>
    <row r="278" ht="12.75" customHeight="1">
      <c r="A278" s="95"/>
      <c r="B278" s="86"/>
      <c r="C278" s="86"/>
      <c r="M278" s="89">
        <v>9750301.23923313</v>
      </c>
      <c r="N278" s="90">
        <f t="shared" si="23"/>
        <v>278</v>
      </c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</row>
    <row r="279" ht="12.75" customHeight="1">
      <c r="A279" s="95"/>
      <c r="B279" s="86"/>
      <c r="C279" s="86"/>
      <c r="M279" s="89">
        <v>9786402.90080579</v>
      </c>
      <c r="N279" s="90">
        <f t="shared" si="23"/>
        <v>279</v>
      </c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</row>
    <row r="280" ht="12.75" customHeight="1">
      <c r="A280" s="95"/>
      <c r="B280" s="86"/>
      <c r="C280" s="86"/>
      <c r="M280" s="89">
        <v>9822504.56237844</v>
      </c>
      <c r="N280" s="90">
        <f t="shared" si="23"/>
        <v>280</v>
      </c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</row>
    <row r="281" ht="12.75" customHeight="1">
      <c r="A281" s="95"/>
      <c r="B281" s="86"/>
      <c r="C281" s="86"/>
      <c r="M281" s="89">
        <v>9858606.2239511</v>
      </c>
      <c r="N281" s="90">
        <f t="shared" si="23"/>
        <v>281</v>
      </c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</row>
    <row r="282" ht="12.75" customHeight="1">
      <c r="A282" s="95"/>
      <c r="B282" s="86"/>
      <c r="C282" s="86"/>
      <c r="M282" s="89">
        <v>9894707.88552376</v>
      </c>
      <c r="N282" s="90">
        <f t="shared" si="23"/>
        <v>282</v>
      </c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</row>
    <row r="283" ht="12.75" customHeight="1">
      <c r="A283" s="95"/>
      <c r="B283" s="86"/>
      <c r="C283" s="86"/>
      <c r="M283" s="89">
        <v>9930809.54709642</v>
      </c>
      <c r="N283" s="90">
        <f t="shared" si="23"/>
        <v>283</v>
      </c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</row>
    <row r="284" ht="12.75" customHeight="1">
      <c r="A284" s="95"/>
      <c r="B284" s="86"/>
      <c r="C284" s="86"/>
      <c r="M284" s="89">
        <v>9966911.20866908</v>
      </c>
      <c r="N284" s="90">
        <f t="shared" si="23"/>
        <v>284</v>
      </c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</row>
    <row r="285" ht="12.75" customHeight="1">
      <c r="A285" s="95"/>
      <c r="B285" s="86"/>
      <c r="C285" s="86"/>
      <c r="M285" s="89">
        <v>1.00030128702417E7</v>
      </c>
      <c r="N285" s="90">
        <f t="shared" si="23"/>
        <v>285</v>
      </c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</row>
    <row r="286" ht="12.75" customHeight="1">
      <c r="A286" s="95"/>
      <c r="B286" s="86"/>
      <c r="C286" s="86"/>
      <c r="M286" s="89">
        <v>1.00391145318144E7</v>
      </c>
      <c r="N286" s="90">
        <f t="shared" si="23"/>
        <v>286</v>
      </c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</row>
    <row r="287" ht="12.75" customHeight="1">
      <c r="A287" s="95"/>
      <c r="B287" s="86"/>
      <c r="C287" s="86"/>
      <c r="M287" s="89">
        <v>1.00752161933871E7</v>
      </c>
      <c r="N287" s="90">
        <f t="shared" si="23"/>
        <v>287</v>
      </c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</row>
    <row r="288" ht="12.75" customHeight="1">
      <c r="A288" s="95"/>
      <c r="B288" s="86"/>
      <c r="C288" s="86"/>
      <c r="M288" s="89">
        <v>1.01113178549597E7</v>
      </c>
      <c r="N288" s="90">
        <f t="shared" si="23"/>
        <v>288</v>
      </c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</row>
    <row r="289" ht="15.75" customHeight="1">
      <c r="M289" s="89">
        <v>1.01474195165324E7</v>
      </c>
      <c r="N289" s="90">
        <f t="shared" si="23"/>
        <v>289</v>
      </c>
      <c r="O289" s="172"/>
    </row>
    <row r="290" ht="15.75" customHeight="1">
      <c r="M290" s="89">
        <v>1.0183521178105E7</v>
      </c>
      <c r="N290" s="90">
        <f t="shared" si="23"/>
        <v>290</v>
      </c>
      <c r="O290" s="172"/>
    </row>
    <row r="291" ht="15.75" customHeight="1">
      <c r="M291" s="89">
        <v>1.02196228396777E7</v>
      </c>
      <c r="N291" s="90">
        <f t="shared" si="23"/>
        <v>291</v>
      </c>
      <c r="O291" s="172"/>
    </row>
    <row r="292" ht="15.75" customHeight="1">
      <c r="M292" s="89">
        <v>1.02557245012504E7</v>
      </c>
      <c r="N292" s="90">
        <f t="shared" si="23"/>
        <v>292</v>
      </c>
      <c r="O292" s="172"/>
    </row>
    <row r="293" ht="15.75" customHeight="1">
      <c r="M293" s="89">
        <v>1.0291826162823E7</v>
      </c>
      <c r="N293" s="90">
        <f t="shared" si="23"/>
        <v>293</v>
      </c>
      <c r="O293" s="172"/>
    </row>
    <row r="294" ht="15.75" customHeight="1">
      <c r="M294" s="89">
        <v>1.03279278243957E7</v>
      </c>
      <c r="N294" s="90">
        <f t="shared" si="23"/>
        <v>294</v>
      </c>
      <c r="O294" s="172"/>
    </row>
    <row r="295" ht="15.75" customHeight="1">
      <c r="M295" s="89">
        <v>1.03640294859683E7</v>
      </c>
      <c r="N295" s="90">
        <f t="shared" si="23"/>
        <v>295</v>
      </c>
      <c r="O295" s="172"/>
    </row>
    <row r="296" ht="15.75" customHeight="1">
      <c r="M296" s="89">
        <v>1.0400131147541E7</v>
      </c>
      <c r="N296" s="90">
        <f t="shared" si="23"/>
        <v>296</v>
      </c>
      <c r="O296" s="172"/>
    </row>
    <row r="297" ht="15.75" customHeight="1">
      <c r="M297" s="89">
        <v>1.04362328091137E7</v>
      </c>
      <c r="N297" s="90">
        <f t="shared" si="23"/>
        <v>297</v>
      </c>
      <c r="O297" s="172"/>
    </row>
    <row r="298" ht="15.75" customHeight="1">
      <c r="M298" s="89">
        <v>1.04723344706863E7</v>
      </c>
      <c r="N298" s="90">
        <f t="shared" si="23"/>
        <v>298</v>
      </c>
      <c r="O298" s="172"/>
    </row>
    <row r="299" ht="15.75" customHeight="1">
      <c r="M299" s="89">
        <v>1.0508436132259E7</v>
      </c>
      <c r="N299" s="90">
        <f t="shared" si="23"/>
        <v>299</v>
      </c>
      <c r="O299" s="172"/>
    </row>
    <row r="300" ht="15.75" customHeight="1">
      <c r="M300" s="89">
        <v>1.05445377938316E7</v>
      </c>
      <c r="N300" s="90">
        <f t="shared" si="23"/>
        <v>300</v>
      </c>
      <c r="O300" s="172"/>
    </row>
    <row r="301" ht="15.75" customHeight="1">
      <c r="M301" s="89">
        <v>1.05806394554043E7</v>
      </c>
      <c r="N301" s="90">
        <f t="shared" si="23"/>
        <v>301</v>
      </c>
      <c r="O301" s="172"/>
    </row>
    <row r="302" ht="15.75" customHeight="1">
      <c r="M302" s="89">
        <v>1.06167411169769E7</v>
      </c>
      <c r="N302" s="90">
        <f t="shared" si="23"/>
        <v>302</v>
      </c>
      <c r="O302" s="172"/>
    </row>
    <row r="303" ht="15.75" customHeight="1">
      <c r="M303" s="89">
        <v>1.06528427785496E7</v>
      </c>
      <c r="N303" s="90">
        <f t="shared" si="23"/>
        <v>303</v>
      </c>
      <c r="O303" s="172"/>
    </row>
    <row r="304" ht="15.75" customHeight="1">
      <c r="M304" s="89">
        <v>1.06889444401223E7</v>
      </c>
      <c r="N304" s="90">
        <f t="shared" si="23"/>
        <v>304</v>
      </c>
      <c r="O304" s="172"/>
    </row>
    <row r="305" ht="15.75" customHeight="1">
      <c r="M305" s="89">
        <v>1.07250461016949E7</v>
      </c>
      <c r="N305" s="90">
        <f t="shared" si="23"/>
        <v>305</v>
      </c>
      <c r="O305" s="172"/>
    </row>
    <row r="306" ht="15.75" customHeight="1">
      <c r="M306" s="89">
        <v>1.07611477632676E7</v>
      </c>
      <c r="N306" s="90">
        <f t="shared" si="23"/>
        <v>306</v>
      </c>
      <c r="O306" s="172"/>
    </row>
    <row r="307" ht="15.75" customHeight="1">
      <c r="M307" s="89">
        <v>1.07972494248402E7</v>
      </c>
      <c r="N307" s="90">
        <f t="shared" si="23"/>
        <v>307</v>
      </c>
      <c r="O307" s="172"/>
    </row>
    <row r="308" ht="15.75" customHeight="1">
      <c r="M308" s="89">
        <v>1.08333510864129E7</v>
      </c>
      <c r="N308" s="90">
        <f t="shared" si="23"/>
        <v>308</v>
      </c>
      <c r="O308" s="172"/>
    </row>
    <row r="309" ht="15.75" customHeight="1">
      <c r="M309" s="89">
        <v>1.08694527479856E7</v>
      </c>
      <c r="N309" s="90">
        <f t="shared" si="23"/>
        <v>309</v>
      </c>
      <c r="O309" s="172"/>
    </row>
    <row r="310" ht="15.75" customHeight="1">
      <c r="M310" s="89">
        <v>1.09055544095582E7</v>
      </c>
      <c r="N310" s="90">
        <f t="shared" si="23"/>
        <v>310</v>
      </c>
      <c r="O310" s="172"/>
    </row>
    <row r="311" ht="15.75" customHeight="1">
      <c r="M311" s="89">
        <v>1.09416560711309E7</v>
      </c>
      <c r="N311" s="90">
        <f t="shared" si="23"/>
        <v>311</v>
      </c>
      <c r="O311" s="172"/>
    </row>
    <row r="312" ht="15.75" customHeight="1">
      <c r="M312" s="89">
        <v>1.09777577327035E7</v>
      </c>
      <c r="N312" s="90">
        <f t="shared" si="23"/>
        <v>312</v>
      </c>
      <c r="O312" s="172"/>
    </row>
    <row r="313" ht="15.75" customHeight="1">
      <c r="M313" s="89">
        <v>1.10138593942762E7</v>
      </c>
      <c r="N313" s="90">
        <f t="shared" si="23"/>
        <v>313</v>
      </c>
      <c r="O313" s="172"/>
    </row>
    <row r="314" ht="15.75" customHeight="1">
      <c r="M314" s="89">
        <v>1.10499610558489E7</v>
      </c>
      <c r="N314" s="90">
        <f t="shared" si="23"/>
        <v>314</v>
      </c>
      <c r="O314" s="172"/>
    </row>
    <row r="315" ht="15.75" customHeight="1">
      <c r="M315" s="89">
        <v>1.10860627174215E7</v>
      </c>
      <c r="N315" s="90">
        <f t="shared" si="23"/>
        <v>315</v>
      </c>
      <c r="O315" s="172"/>
    </row>
    <row r="316" ht="15.75" customHeight="1">
      <c r="M316" s="89">
        <v>1.11221643789942E7</v>
      </c>
      <c r="N316" s="90">
        <f t="shared" si="23"/>
        <v>316</v>
      </c>
      <c r="O316" s="172"/>
    </row>
    <row r="317" ht="15.75" customHeight="1">
      <c r="M317" s="89">
        <v>1.11582660405668E7</v>
      </c>
      <c r="N317" s="90">
        <f t="shared" si="23"/>
        <v>317</v>
      </c>
      <c r="O317" s="172"/>
    </row>
    <row r="318" ht="15.75" customHeight="1">
      <c r="M318" s="89">
        <v>1.11943677021395E7</v>
      </c>
      <c r="N318" s="90">
        <f t="shared" si="23"/>
        <v>318</v>
      </c>
      <c r="O318" s="172"/>
    </row>
    <row r="319" ht="15.75" customHeight="1">
      <c r="M319" s="89">
        <v>1.12304693637121E7</v>
      </c>
      <c r="N319" s="90">
        <f t="shared" si="23"/>
        <v>319</v>
      </c>
      <c r="O319" s="172"/>
    </row>
    <row r="320" ht="15.75" customHeight="1">
      <c r="M320" s="89">
        <v>1.12665710252848E7</v>
      </c>
      <c r="N320" s="90">
        <f t="shared" si="23"/>
        <v>320</v>
      </c>
      <c r="O320" s="172"/>
    </row>
    <row r="321" ht="15.75" customHeight="1">
      <c r="M321" s="89">
        <v>1.13026726868575E7</v>
      </c>
      <c r="N321" s="90">
        <f t="shared" si="23"/>
        <v>321</v>
      </c>
      <c r="O321" s="172"/>
    </row>
    <row r="322" ht="15.75" customHeight="1">
      <c r="M322" s="89">
        <v>1.13387743484301E7</v>
      </c>
      <c r="N322" s="90">
        <f t="shared" si="23"/>
        <v>322</v>
      </c>
      <c r="O322" s="172"/>
    </row>
    <row r="323" ht="15.75" customHeight="1">
      <c r="M323" s="89">
        <v>1.13748760100028E7</v>
      </c>
      <c r="N323" s="90">
        <f t="shared" si="23"/>
        <v>323</v>
      </c>
      <c r="O323" s="172"/>
    </row>
    <row r="324" ht="15.75" customHeight="1">
      <c r="M324" s="89">
        <v>1.14109776715754E7</v>
      </c>
      <c r="N324" s="90">
        <f t="shared" si="23"/>
        <v>324</v>
      </c>
      <c r="O324" s="172"/>
    </row>
    <row r="325" ht="15.75" customHeight="1">
      <c r="M325" s="89">
        <v>1.14470793331481E7</v>
      </c>
      <c r="N325" s="90">
        <f t="shared" si="23"/>
        <v>325</v>
      </c>
      <c r="O325" s="172"/>
    </row>
    <row r="326" ht="15.75" customHeight="1">
      <c r="M326" s="89">
        <v>1.14831809947208E7</v>
      </c>
      <c r="N326" s="90">
        <f t="shared" si="23"/>
        <v>326</v>
      </c>
      <c r="O326" s="172"/>
    </row>
    <row r="327" ht="15.75" customHeight="1">
      <c r="M327" s="89">
        <v>1.15192826562934E7</v>
      </c>
      <c r="N327" s="90">
        <f t="shared" si="23"/>
        <v>327</v>
      </c>
      <c r="O327" s="172"/>
    </row>
    <row r="328" ht="15.75" customHeight="1">
      <c r="M328" s="89">
        <v>1.15553843178661E7</v>
      </c>
      <c r="N328" s="90">
        <f t="shared" si="23"/>
        <v>328</v>
      </c>
      <c r="O328" s="172"/>
    </row>
    <row r="329" ht="15.75" customHeight="1">
      <c r="M329" s="89">
        <v>1.15914859794387E7</v>
      </c>
      <c r="N329" s="90">
        <f t="shared" si="23"/>
        <v>329</v>
      </c>
      <c r="O329" s="172"/>
    </row>
    <row r="330" ht="15.75" customHeight="1">
      <c r="M330" s="89">
        <v>1.16275876410114E7</v>
      </c>
      <c r="N330" s="90">
        <f t="shared" si="23"/>
        <v>330</v>
      </c>
      <c r="O330" s="172"/>
    </row>
    <row r="331" ht="15.75" customHeight="1">
      <c r="M331" s="89">
        <v>1.16636893025841E7</v>
      </c>
      <c r="N331" s="90">
        <f t="shared" si="23"/>
        <v>331</v>
      </c>
      <c r="O331" s="172"/>
    </row>
    <row r="332" ht="15.75" customHeight="1">
      <c r="M332" s="89">
        <v>1.16997909641567E7</v>
      </c>
      <c r="N332" s="90">
        <f t="shared" si="23"/>
        <v>332</v>
      </c>
      <c r="O332" s="172"/>
    </row>
    <row r="333" ht="15.75" customHeight="1">
      <c r="M333" s="89">
        <v>1.17358926257294E7</v>
      </c>
      <c r="N333" s="90">
        <f t="shared" si="23"/>
        <v>333</v>
      </c>
      <c r="O333" s="172"/>
    </row>
    <row r="334" ht="15.75" customHeight="1">
      <c r="M334" s="89">
        <v>1.1771994287302E7</v>
      </c>
      <c r="N334" s="90">
        <f t="shared" si="23"/>
        <v>334</v>
      </c>
      <c r="O334" s="172"/>
    </row>
    <row r="335" ht="15.75" customHeight="1">
      <c r="M335" s="89">
        <v>1.18080959488747E7</v>
      </c>
      <c r="N335" s="90">
        <f t="shared" si="23"/>
        <v>335</v>
      </c>
      <c r="O335" s="172"/>
    </row>
    <row r="336" ht="15.75" customHeight="1">
      <c r="M336" s="89">
        <v>1.18441976104474E7</v>
      </c>
      <c r="N336" s="90">
        <f t="shared" si="23"/>
        <v>336</v>
      </c>
      <c r="O336" s="172"/>
    </row>
    <row r="337" ht="15.75" customHeight="1">
      <c r="M337" s="89">
        <v>1.188029927202E7</v>
      </c>
      <c r="N337" s="90">
        <f t="shared" si="23"/>
        <v>337</v>
      </c>
      <c r="O337" s="172"/>
    </row>
    <row r="338" ht="15.75" customHeight="1">
      <c r="M338" s="89">
        <v>1.19164009335927E7</v>
      </c>
      <c r="N338" s="90">
        <f t="shared" si="23"/>
        <v>338</v>
      </c>
      <c r="O338" s="172"/>
    </row>
    <row r="339" ht="15.75" customHeight="1">
      <c r="M339" s="89">
        <v>1.19525025951653E7</v>
      </c>
      <c r="N339" s="90">
        <f t="shared" si="23"/>
        <v>339</v>
      </c>
      <c r="O339" s="172"/>
    </row>
    <row r="340" ht="15.75" customHeight="1">
      <c r="M340" s="89">
        <v>1.1988604256738E7</v>
      </c>
      <c r="N340" s="90">
        <f t="shared" si="23"/>
        <v>340</v>
      </c>
      <c r="O340" s="172"/>
    </row>
    <row r="341" ht="15.75" customHeight="1">
      <c r="M341" s="89">
        <v>1.20247059183107E7</v>
      </c>
      <c r="N341" s="90">
        <f t="shared" si="23"/>
        <v>341</v>
      </c>
      <c r="O341" s="172"/>
    </row>
    <row r="342" ht="15.75" customHeight="1">
      <c r="M342" s="89">
        <v>1.20608075798833E7</v>
      </c>
      <c r="N342" s="90">
        <f t="shared" si="23"/>
        <v>342</v>
      </c>
      <c r="O342" s="172"/>
    </row>
    <row r="343" ht="15.75" customHeight="1">
      <c r="M343" s="89">
        <v>1.2096909241456E7</v>
      </c>
      <c r="N343" s="90">
        <f t="shared" si="23"/>
        <v>343</v>
      </c>
      <c r="O343" s="172"/>
    </row>
    <row r="344" ht="15.75" customHeight="1">
      <c r="M344" s="89">
        <v>1.21330109030286E7</v>
      </c>
      <c r="N344" s="90">
        <f t="shared" si="23"/>
        <v>344</v>
      </c>
      <c r="O344" s="172"/>
    </row>
    <row r="345" ht="15.75" customHeight="1">
      <c r="M345" s="89">
        <v>1.21691125646013E7</v>
      </c>
      <c r="N345" s="90">
        <f t="shared" si="23"/>
        <v>345</v>
      </c>
      <c r="O345" s="172"/>
    </row>
    <row r="346" ht="15.75" customHeight="1">
      <c r="M346" s="89">
        <v>1.22052142261739E7</v>
      </c>
      <c r="N346" s="90">
        <f t="shared" si="23"/>
        <v>346</v>
      </c>
      <c r="O346" s="172"/>
    </row>
    <row r="347" ht="15.75" customHeight="1">
      <c r="M347" s="89">
        <v>1.22413158877466E7</v>
      </c>
      <c r="N347" s="90">
        <f t="shared" si="23"/>
        <v>347</v>
      </c>
      <c r="O347" s="172"/>
    </row>
    <row r="348" ht="15.75" customHeight="1">
      <c r="M348" s="89">
        <v>1.22774175493193E7</v>
      </c>
      <c r="N348" s="90">
        <f t="shared" si="23"/>
        <v>348</v>
      </c>
      <c r="O348" s="172"/>
    </row>
    <row r="349" ht="15.75" customHeight="1">
      <c r="M349" s="89">
        <v>1.23135192108919E7</v>
      </c>
      <c r="N349" s="90">
        <f t="shared" si="23"/>
        <v>349</v>
      </c>
      <c r="O349" s="172"/>
    </row>
    <row r="350" ht="15.75" customHeight="1">
      <c r="M350" s="89">
        <v>1.23496208724646E7</v>
      </c>
      <c r="N350" s="90">
        <f t="shared" si="23"/>
        <v>350</v>
      </c>
      <c r="O350" s="172"/>
    </row>
    <row r="351" ht="15.75" customHeight="1">
      <c r="M351" s="89">
        <v>1.23857225340372E7</v>
      </c>
      <c r="N351" s="90">
        <f t="shared" si="23"/>
        <v>351</v>
      </c>
      <c r="O351" s="172"/>
    </row>
    <row r="352" ht="15.75" customHeight="1">
      <c r="M352" s="89">
        <v>1.24218241956099E7</v>
      </c>
      <c r="N352" s="90">
        <f t="shared" si="23"/>
        <v>352</v>
      </c>
      <c r="O352" s="172"/>
    </row>
    <row r="353" ht="15.75" customHeight="1">
      <c r="M353" s="89">
        <v>1.24579258571826E7</v>
      </c>
      <c r="N353" s="90">
        <f t="shared" si="23"/>
        <v>353</v>
      </c>
      <c r="O353" s="172"/>
    </row>
    <row r="354" ht="15.75" customHeight="1">
      <c r="M354" s="89">
        <v>1.24940275187552E7</v>
      </c>
      <c r="N354" s="90">
        <f t="shared" si="23"/>
        <v>354</v>
      </c>
      <c r="O354" s="172"/>
    </row>
    <row r="355" ht="15.75" customHeight="1">
      <c r="M355" s="89">
        <v>1.25301291803279E7</v>
      </c>
      <c r="N355" s="90">
        <f t="shared" si="23"/>
        <v>355</v>
      </c>
      <c r="O355" s="172"/>
    </row>
    <row r="356" ht="15.75" customHeight="1">
      <c r="M356" s="89">
        <v>1.25662308419005E7</v>
      </c>
      <c r="N356" s="90">
        <f t="shared" si="23"/>
        <v>356</v>
      </c>
      <c r="O356" s="172"/>
    </row>
    <row r="357" ht="15.75" customHeight="1">
      <c r="M357" s="89">
        <v>1.26023325034732E7</v>
      </c>
      <c r="N357" s="90">
        <f t="shared" si="23"/>
        <v>357</v>
      </c>
      <c r="O357" s="172"/>
    </row>
    <row r="358" ht="15.75" customHeight="1">
      <c r="M358" s="89">
        <v>1.26384341650459E7</v>
      </c>
      <c r="N358" s="90">
        <f t="shared" si="23"/>
        <v>358</v>
      </c>
      <c r="O358" s="172"/>
    </row>
    <row r="359" ht="15.75" customHeight="1">
      <c r="M359" s="89">
        <v>1.26745358266185E7</v>
      </c>
      <c r="N359" s="90">
        <f t="shared" si="23"/>
        <v>359</v>
      </c>
      <c r="O359" s="172"/>
    </row>
    <row r="360" ht="15.75" customHeight="1">
      <c r="M360" s="89">
        <v>1.27106374881912E7</v>
      </c>
      <c r="N360" s="90">
        <f t="shared" si="23"/>
        <v>360</v>
      </c>
      <c r="O360" s="172"/>
    </row>
    <row r="361" ht="15.75" customHeight="1">
      <c r="M361" s="89">
        <v>1.27467391497638E7</v>
      </c>
      <c r="N361" s="90">
        <f t="shared" si="23"/>
        <v>361</v>
      </c>
      <c r="O361" s="172"/>
    </row>
    <row r="362" ht="15.75" customHeight="1">
      <c r="M362" s="89">
        <v>1.27828408113365E7</v>
      </c>
      <c r="N362" s="90">
        <f t="shared" si="23"/>
        <v>362</v>
      </c>
      <c r="O362" s="172"/>
    </row>
    <row r="363" ht="15.75" customHeight="1">
      <c r="M363" s="89">
        <v>1.28189424729091E7</v>
      </c>
      <c r="N363" s="90">
        <f t="shared" si="23"/>
        <v>363</v>
      </c>
      <c r="O363" s="172"/>
    </row>
    <row r="364" ht="15.75" customHeight="1">
      <c r="M364" s="89">
        <v>1.28550441344818E7</v>
      </c>
      <c r="N364" s="90">
        <f t="shared" si="23"/>
        <v>364</v>
      </c>
      <c r="O364" s="172"/>
    </row>
    <row r="365" ht="15.75" customHeight="1">
      <c r="M365" s="89">
        <v>1.28911457960545E7</v>
      </c>
      <c r="N365" s="90">
        <f t="shared" si="23"/>
        <v>365</v>
      </c>
      <c r="O365" s="172"/>
    </row>
    <row r="366" ht="15.75" customHeight="1">
      <c r="M366" s="89">
        <v>1.29272474576271E7</v>
      </c>
      <c r="N366" s="90">
        <f t="shared" si="23"/>
        <v>366</v>
      </c>
      <c r="O366" s="172"/>
    </row>
    <row r="367" ht="15.75" customHeight="1">
      <c r="M367" s="89">
        <v>1.29633491191998E7</v>
      </c>
      <c r="N367" s="90">
        <f t="shared" si="23"/>
        <v>367</v>
      </c>
      <c r="O367" s="172"/>
    </row>
    <row r="368" ht="15.75" customHeight="1">
      <c r="M368" s="89">
        <v>1.29994507807724E7</v>
      </c>
      <c r="N368" s="90">
        <f t="shared" si="23"/>
        <v>368</v>
      </c>
      <c r="O368" s="172"/>
    </row>
    <row r="369" ht="15.75" customHeight="1">
      <c r="M369" s="89">
        <v>1.30355524423451E7</v>
      </c>
      <c r="N369" s="90">
        <f t="shared" si="23"/>
        <v>369</v>
      </c>
      <c r="O369" s="172"/>
    </row>
    <row r="370" ht="15.75" customHeight="1">
      <c r="M370" s="89">
        <v>1.30716541039178E7</v>
      </c>
      <c r="N370" s="90">
        <f t="shared" si="23"/>
        <v>370</v>
      </c>
      <c r="O370" s="172"/>
    </row>
    <row r="371" ht="15.75" customHeight="1">
      <c r="M371" s="89">
        <v>1.31077557654904E7</v>
      </c>
      <c r="N371" s="90">
        <f t="shared" si="23"/>
        <v>371</v>
      </c>
      <c r="O371" s="172"/>
    </row>
    <row r="372" ht="15.75" customHeight="1">
      <c r="M372" s="89">
        <v>1.31438574270631E7</v>
      </c>
      <c r="N372" s="90">
        <f t="shared" si="23"/>
        <v>372</v>
      </c>
      <c r="O372" s="172"/>
    </row>
    <row r="373" ht="15.75" customHeight="1">
      <c r="M373" s="89">
        <v>1.31799590886357E7</v>
      </c>
      <c r="N373" s="90">
        <f t="shared" si="23"/>
        <v>373</v>
      </c>
      <c r="O373" s="172"/>
    </row>
    <row r="374" ht="15.75" customHeight="1">
      <c r="M374" s="89">
        <v>1.32160607502084E7</v>
      </c>
      <c r="N374" s="90">
        <f t="shared" si="23"/>
        <v>374</v>
      </c>
      <c r="O374" s="172"/>
    </row>
    <row r="375" ht="15.75" customHeight="1">
      <c r="M375" s="89">
        <v>1.32521624117811E7</v>
      </c>
      <c r="N375" s="90">
        <f t="shared" si="23"/>
        <v>375</v>
      </c>
      <c r="O375" s="172"/>
    </row>
    <row r="376" ht="15.75" customHeight="1">
      <c r="M376" s="89">
        <v>1.32882640733537E7</v>
      </c>
      <c r="N376" s="90">
        <f t="shared" si="23"/>
        <v>376</v>
      </c>
      <c r="O376" s="172"/>
    </row>
    <row r="377" ht="15.75" customHeight="1">
      <c r="M377" s="89">
        <v>1.33243657349264E7</v>
      </c>
      <c r="N377" s="90">
        <f t="shared" si="23"/>
        <v>377</v>
      </c>
      <c r="O377" s="172"/>
    </row>
    <row r="378" ht="15.75" customHeight="1">
      <c r="M378" s="89">
        <v>1.3360467396499E7</v>
      </c>
      <c r="N378" s="90">
        <f t="shared" si="23"/>
        <v>378</v>
      </c>
      <c r="O378" s="172"/>
    </row>
    <row r="379" ht="15.75" customHeight="1">
      <c r="M379" s="89">
        <v>1.33965690580717E7</v>
      </c>
      <c r="N379" s="90">
        <f t="shared" si="23"/>
        <v>379</v>
      </c>
      <c r="O379" s="172"/>
    </row>
    <row r="380" ht="15.75" customHeight="1">
      <c r="M380" s="89">
        <v>1.34326707196444E7</v>
      </c>
      <c r="N380" s="90">
        <f t="shared" si="23"/>
        <v>380</v>
      </c>
      <c r="O380" s="172"/>
    </row>
    <row r="381" ht="15.75" customHeight="1">
      <c r="M381" s="89">
        <v>1.3468772381217E7</v>
      </c>
      <c r="N381" s="90">
        <f t="shared" si="23"/>
        <v>381</v>
      </c>
      <c r="O381" s="172"/>
    </row>
    <row r="382" ht="15.75" customHeight="1">
      <c r="M382" s="89">
        <v>1.35048740427897E7</v>
      </c>
      <c r="N382" s="90">
        <f t="shared" si="23"/>
        <v>382</v>
      </c>
      <c r="O382" s="172"/>
    </row>
    <row r="383" ht="15.75" customHeight="1">
      <c r="M383" s="89">
        <v>1.35409757043623E7</v>
      </c>
      <c r="N383" s="90">
        <f t="shared" si="23"/>
        <v>383</v>
      </c>
      <c r="O383" s="172"/>
    </row>
    <row r="384" ht="15.75" customHeight="1">
      <c r="M384" s="89">
        <v>1.3577077365935E7</v>
      </c>
      <c r="N384" s="90">
        <f t="shared" si="23"/>
        <v>384</v>
      </c>
      <c r="O384" s="172"/>
    </row>
    <row r="385" ht="15.75" customHeight="1">
      <c r="M385" s="89">
        <v>1.36131790275077E7</v>
      </c>
      <c r="N385" s="90">
        <f t="shared" si="23"/>
        <v>385</v>
      </c>
      <c r="O385" s="172"/>
    </row>
    <row r="386" ht="15.75" customHeight="1">
      <c r="M386" s="89">
        <v>1.36492806890803E7</v>
      </c>
      <c r="N386" s="90">
        <f t="shared" si="23"/>
        <v>386</v>
      </c>
      <c r="O386" s="172"/>
    </row>
    <row r="387" ht="15.75" customHeight="1">
      <c r="M387" s="89">
        <v>1.3685382350653E7</v>
      </c>
      <c r="N387" s="90">
        <f t="shared" si="23"/>
        <v>387</v>
      </c>
      <c r="O387" s="172"/>
    </row>
    <row r="388" ht="15.75" customHeight="1">
      <c r="M388" s="89">
        <v>1.37214840122256E7</v>
      </c>
      <c r="N388" s="90">
        <f t="shared" si="23"/>
        <v>388</v>
      </c>
      <c r="O388" s="172"/>
    </row>
    <row r="389" ht="15.75" customHeight="1">
      <c r="M389" s="89">
        <v>1.37575856737983E7</v>
      </c>
      <c r="N389" s="90">
        <f t="shared" si="23"/>
        <v>389</v>
      </c>
      <c r="O389" s="172"/>
    </row>
    <row r="390" ht="15.75" customHeight="1">
      <c r="M390" s="89">
        <v>1.37936873353709E7</v>
      </c>
      <c r="N390" s="90">
        <f t="shared" si="23"/>
        <v>390</v>
      </c>
      <c r="O390" s="172"/>
    </row>
    <row r="391" ht="15.75" customHeight="1">
      <c r="M391" s="89">
        <v>1.38297889969436E7</v>
      </c>
      <c r="N391" s="90">
        <f t="shared" si="23"/>
        <v>391</v>
      </c>
      <c r="O391" s="172"/>
    </row>
    <row r="392" ht="15.75" customHeight="1">
      <c r="M392" s="89">
        <v>1.38658906585163E7</v>
      </c>
      <c r="N392" s="90">
        <f t="shared" si="23"/>
        <v>392</v>
      </c>
      <c r="O392" s="172"/>
    </row>
    <row r="393" ht="15.75" customHeight="1">
      <c r="M393" s="89">
        <v>1.39019923200889E7</v>
      </c>
      <c r="N393" s="90">
        <f t="shared" si="23"/>
        <v>393</v>
      </c>
      <c r="O393" s="172"/>
    </row>
    <row r="394" ht="15.75" customHeight="1">
      <c r="M394" s="89">
        <v>1.39380939816616E7</v>
      </c>
      <c r="N394" s="90">
        <f t="shared" si="23"/>
        <v>394</v>
      </c>
      <c r="O394" s="172"/>
    </row>
    <row r="395" ht="15.75" customHeight="1">
      <c r="M395" s="89">
        <v>1.39741956432342E7</v>
      </c>
      <c r="N395" s="90">
        <f t="shared" si="23"/>
        <v>395</v>
      </c>
      <c r="O395" s="172"/>
    </row>
    <row r="396" ht="15.75" customHeight="1">
      <c r="M396" s="89">
        <v>1.40102973048069E7</v>
      </c>
      <c r="N396" s="90">
        <f t="shared" si="23"/>
        <v>396</v>
      </c>
      <c r="O396" s="172"/>
    </row>
    <row r="397" ht="15.75" customHeight="1">
      <c r="M397" s="89">
        <v>1.40463989663796E7</v>
      </c>
      <c r="N397" s="90">
        <f t="shared" si="23"/>
        <v>397</v>
      </c>
      <c r="O397" s="172"/>
    </row>
    <row r="398" ht="15.75" customHeight="1">
      <c r="M398" s="89">
        <v>1.40825006279522E7</v>
      </c>
      <c r="N398" s="90">
        <f t="shared" si="23"/>
        <v>398</v>
      </c>
      <c r="O398" s="172"/>
    </row>
    <row r="399" ht="15.75" customHeight="1">
      <c r="M399" s="89">
        <v>1.41186022895249E7</v>
      </c>
      <c r="N399" s="90">
        <f t="shared" si="23"/>
        <v>399</v>
      </c>
      <c r="O399" s="172"/>
    </row>
    <row r="400" ht="15.75" customHeight="1">
      <c r="M400" s="89">
        <v>1.41547039510975E7</v>
      </c>
      <c r="N400" s="90">
        <f t="shared" si="23"/>
        <v>400</v>
      </c>
      <c r="O400" s="172"/>
    </row>
    <row r="401" ht="15.75" customHeight="1">
      <c r="M401" s="89">
        <v>1.41908056126702E7</v>
      </c>
      <c r="N401" s="90">
        <f t="shared" si="23"/>
        <v>401</v>
      </c>
      <c r="O401" s="172"/>
    </row>
    <row r="402" ht="15.75" customHeight="1">
      <c r="M402" s="89">
        <v>1.42269072742429E7</v>
      </c>
      <c r="N402" s="90">
        <f t="shared" si="23"/>
        <v>402</v>
      </c>
      <c r="O402" s="172"/>
    </row>
    <row r="403" ht="15.75" customHeight="1">
      <c r="M403" s="89">
        <v>1.42630089358155E7</v>
      </c>
      <c r="N403" s="90">
        <f t="shared" si="23"/>
        <v>403</v>
      </c>
      <c r="O403" s="172"/>
    </row>
    <row r="404" ht="15.75" customHeight="1">
      <c r="M404" s="89">
        <v>1.42991105973882E7</v>
      </c>
      <c r="N404" s="90">
        <f t="shared" si="23"/>
        <v>404</v>
      </c>
      <c r="O404" s="172"/>
    </row>
    <row r="405" ht="15.75" customHeight="1">
      <c r="M405" s="89">
        <v>1.43352122589608E7</v>
      </c>
      <c r="N405" s="90">
        <f t="shared" si="23"/>
        <v>405</v>
      </c>
      <c r="O405" s="172"/>
    </row>
    <row r="406" ht="15.75" customHeight="1">
      <c r="M406" s="89">
        <v>1.43713139205335E7</v>
      </c>
      <c r="N406" s="90">
        <f t="shared" si="23"/>
        <v>406</v>
      </c>
      <c r="O406" s="172"/>
    </row>
    <row r="407" ht="15.75" customHeight="1">
      <c r="M407" s="89">
        <v>1.44074155821062E7</v>
      </c>
      <c r="N407" s="90">
        <f t="shared" si="23"/>
        <v>407</v>
      </c>
      <c r="O407" s="172"/>
    </row>
    <row r="408" ht="15.75" customHeight="1">
      <c r="M408" s="89">
        <v>1.44435172436788E7</v>
      </c>
      <c r="N408" s="90">
        <f t="shared" si="23"/>
        <v>408</v>
      </c>
      <c r="O408" s="172"/>
    </row>
    <row r="409" ht="15.75" customHeight="1">
      <c r="M409" s="89">
        <v>1.44796189052515E7</v>
      </c>
      <c r="N409" s="90">
        <f t="shared" si="23"/>
        <v>409</v>
      </c>
      <c r="O409" s="172"/>
    </row>
    <row r="410" ht="15.75" customHeight="1">
      <c r="M410" s="89">
        <v>1.45157205668241E7</v>
      </c>
      <c r="N410" s="90">
        <f t="shared" si="23"/>
        <v>410</v>
      </c>
      <c r="O410" s="172"/>
    </row>
    <row r="411" ht="15.75" customHeight="1">
      <c r="M411" s="89">
        <v>1.45518222283968E7</v>
      </c>
      <c r="N411" s="90">
        <f t="shared" si="23"/>
        <v>411</v>
      </c>
      <c r="O411" s="172"/>
    </row>
    <row r="412" ht="15.75" customHeight="1">
      <c r="M412" s="89">
        <v>1.45879238899694E7</v>
      </c>
      <c r="N412" s="90">
        <f t="shared" si="23"/>
        <v>412</v>
      </c>
      <c r="O412" s="172"/>
    </row>
    <row r="413" ht="15.75" customHeight="1">
      <c r="M413" s="89">
        <v>1.46240255515421E7</v>
      </c>
      <c r="N413" s="90">
        <f t="shared" si="23"/>
        <v>413</v>
      </c>
      <c r="O413" s="172"/>
    </row>
    <row r="414" ht="15.75" customHeight="1">
      <c r="M414" s="89">
        <v>1.46601272131148E7</v>
      </c>
      <c r="N414" s="90">
        <f t="shared" si="23"/>
        <v>414</v>
      </c>
      <c r="O414" s="172"/>
    </row>
    <row r="415" ht="15.75" customHeight="1">
      <c r="M415" s="89">
        <v>1.46962288746874E7</v>
      </c>
      <c r="N415" s="90">
        <f t="shared" si="23"/>
        <v>415</v>
      </c>
      <c r="O415" s="172"/>
    </row>
    <row r="416" ht="15.75" customHeight="1">
      <c r="M416" s="89">
        <v>1.47323305362601E7</v>
      </c>
      <c r="N416" s="90">
        <f t="shared" si="23"/>
        <v>416</v>
      </c>
      <c r="O416" s="172"/>
    </row>
    <row r="417" ht="15.75" customHeight="1">
      <c r="M417" s="89">
        <v>1.47684321978327E7</v>
      </c>
      <c r="N417" s="90">
        <f t="shared" si="23"/>
        <v>417</v>
      </c>
      <c r="O417" s="172"/>
    </row>
    <row r="418" ht="15.75" customHeight="1">
      <c r="M418" s="89">
        <v>1.48045338594054E7</v>
      </c>
      <c r="N418" s="90">
        <f t="shared" si="23"/>
        <v>418</v>
      </c>
      <c r="O418" s="172"/>
    </row>
    <row r="419" ht="15.75" customHeight="1">
      <c r="M419" s="89">
        <v>1.48406355209781E7</v>
      </c>
      <c r="N419" s="90">
        <f t="shared" si="23"/>
        <v>419</v>
      </c>
      <c r="O419" s="172"/>
    </row>
    <row r="420" ht="15.75" customHeight="1">
      <c r="M420" s="89">
        <v>1.48767371825507E7</v>
      </c>
      <c r="N420" s="90">
        <f t="shared" si="23"/>
        <v>420</v>
      </c>
      <c r="O420" s="172"/>
    </row>
    <row r="421" ht="15.75" customHeight="1">
      <c r="M421" s="89">
        <v>1.49128388441234E7</v>
      </c>
      <c r="N421" s="90">
        <f t="shared" si="23"/>
        <v>421</v>
      </c>
      <c r="O421" s="172"/>
    </row>
    <row r="422" ht="15.75" customHeight="1">
      <c r="M422" s="89">
        <v>1.4948940505696E7</v>
      </c>
      <c r="N422" s="90">
        <f t="shared" si="23"/>
        <v>422</v>
      </c>
      <c r="O422" s="172"/>
    </row>
    <row r="423" ht="15.75" customHeight="1">
      <c r="M423" s="89">
        <v>1.49850421672687E7</v>
      </c>
      <c r="N423" s="90">
        <f t="shared" si="23"/>
        <v>423</v>
      </c>
      <c r="O423" s="172"/>
    </row>
    <row r="424" ht="15.75" customHeight="1">
      <c r="M424" s="89">
        <v>1.50211438288414E7</v>
      </c>
      <c r="N424" s="90">
        <f t="shared" si="23"/>
        <v>424</v>
      </c>
      <c r="O424" s="172"/>
    </row>
    <row r="425" ht="15.75" customHeight="1">
      <c r="M425" s="89">
        <v>1.5057245490414E7</v>
      </c>
      <c r="N425" s="90">
        <f t="shared" si="23"/>
        <v>425</v>
      </c>
      <c r="O425" s="172"/>
    </row>
    <row r="426" ht="15.75" customHeight="1">
      <c r="M426" s="89">
        <v>1.50933471519867E7</v>
      </c>
      <c r="N426" s="90">
        <f t="shared" si="23"/>
        <v>426</v>
      </c>
      <c r="O426" s="172"/>
    </row>
    <row r="427" ht="15.75" customHeight="1">
      <c r="M427" s="89">
        <v>1.51294488135593E7</v>
      </c>
      <c r="N427" s="90">
        <f t="shared" si="23"/>
        <v>427</v>
      </c>
      <c r="O427" s="172"/>
    </row>
    <row r="428" ht="15.75" customHeight="1">
      <c r="M428" s="89">
        <v>1.5165550475132E7</v>
      </c>
      <c r="N428" s="90">
        <f t="shared" si="23"/>
        <v>428</v>
      </c>
      <c r="O428" s="172"/>
    </row>
    <row r="429" ht="15.75" customHeight="1">
      <c r="M429" s="89">
        <v>1.52016521367047E7</v>
      </c>
      <c r="N429" s="90">
        <f t="shared" si="23"/>
        <v>429</v>
      </c>
      <c r="O429" s="172"/>
    </row>
    <row r="430" ht="15.75" customHeight="1">
      <c r="M430" s="89">
        <v>1.52377537982773E7</v>
      </c>
      <c r="N430" s="90">
        <f t="shared" si="23"/>
        <v>430</v>
      </c>
      <c r="O430" s="172"/>
    </row>
    <row r="431" ht="15.75" customHeight="1">
      <c r="M431" s="89">
        <v>1.527385545985E7</v>
      </c>
      <c r="N431" s="90">
        <f t="shared" si="23"/>
        <v>431</v>
      </c>
      <c r="O431" s="172"/>
    </row>
    <row r="432" ht="15.75" customHeight="1">
      <c r="M432" s="89">
        <v>1.53099571214226E7</v>
      </c>
      <c r="N432" s="90">
        <f t="shared" si="23"/>
        <v>432</v>
      </c>
      <c r="O432" s="172"/>
    </row>
    <row r="433" ht="15.75" customHeight="1">
      <c r="M433" s="89">
        <v>1.53460587829953E7</v>
      </c>
      <c r="N433" s="90">
        <f t="shared" si="23"/>
        <v>433</v>
      </c>
      <c r="O433" s="172"/>
    </row>
    <row r="434" ht="15.75" customHeight="1">
      <c r="M434" s="89">
        <v>1.53821604445679E7</v>
      </c>
      <c r="N434" s="90">
        <f t="shared" si="23"/>
        <v>434</v>
      </c>
      <c r="O434" s="172"/>
    </row>
    <row r="435" ht="15.75" customHeight="1">
      <c r="M435" s="89">
        <v>1.54182621061406E7</v>
      </c>
      <c r="N435" s="90">
        <f t="shared" si="23"/>
        <v>435</v>
      </c>
      <c r="O435" s="172"/>
    </row>
    <row r="436" ht="15.75" customHeight="1">
      <c r="M436" s="89">
        <v>1.54543637677133E7</v>
      </c>
      <c r="N436" s="90">
        <f t="shared" si="23"/>
        <v>436</v>
      </c>
      <c r="O436" s="172"/>
    </row>
    <row r="437" ht="15.75" customHeight="1">
      <c r="M437" s="89">
        <v>1.54904654292859E7</v>
      </c>
      <c r="N437" s="90">
        <f t="shared" si="23"/>
        <v>437</v>
      </c>
      <c r="O437" s="172"/>
    </row>
    <row r="438" ht="15.75" customHeight="1">
      <c r="M438" s="89">
        <v>1.55265670908586E7</v>
      </c>
      <c r="N438" s="90">
        <f t="shared" si="23"/>
        <v>438</v>
      </c>
      <c r="O438" s="172"/>
    </row>
    <row r="439" ht="15.75" customHeight="1">
      <c r="M439" s="89">
        <v>1.55626687524312E7</v>
      </c>
      <c r="N439" s="90">
        <f t="shared" si="23"/>
        <v>439</v>
      </c>
      <c r="O439" s="172"/>
    </row>
    <row r="440" ht="15.75" customHeight="1">
      <c r="M440" s="89">
        <v>1.55987704140039E7</v>
      </c>
      <c r="N440" s="90">
        <f t="shared" si="23"/>
        <v>440</v>
      </c>
      <c r="O440" s="172"/>
    </row>
    <row r="441" ht="15.75" customHeight="1">
      <c r="M441" s="89">
        <v>1.56348720755766E7</v>
      </c>
      <c r="N441" s="90">
        <f t="shared" si="23"/>
        <v>441</v>
      </c>
      <c r="O441" s="172"/>
    </row>
    <row r="442" ht="15.75" customHeight="1">
      <c r="M442" s="89">
        <v>1.56709737371492E7</v>
      </c>
      <c r="N442" s="90">
        <f t="shared" si="23"/>
        <v>442</v>
      </c>
      <c r="O442" s="172"/>
    </row>
    <row r="443" ht="15.75" customHeight="1">
      <c r="M443" s="89">
        <v>1.57070753987219E7</v>
      </c>
      <c r="N443" s="90">
        <f t="shared" si="23"/>
        <v>443</v>
      </c>
      <c r="O443" s="172"/>
    </row>
    <row r="444" ht="15.75" customHeight="1">
      <c r="M444" s="89">
        <v>1.57431770602945E7</v>
      </c>
      <c r="N444" s="90">
        <f t="shared" si="23"/>
        <v>444</v>
      </c>
      <c r="O444" s="172"/>
    </row>
    <row r="445" ht="15.75" customHeight="1">
      <c r="M445" s="89">
        <v>1.57792787218672E7</v>
      </c>
      <c r="N445" s="90">
        <f t="shared" si="23"/>
        <v>445</v>
      </c>
      <c r="O445" s="172"/>
    </row>
    <row r="446" ht="15.75" customHeight="1">
      <c r="M446" s="89">
        <v>1.58153803834399E7</v>
      </c>
      <c r="N446" s="90">
        <f t="shared" si="23"/>
        <v>446</v>
      </c>
      <c r="O446" s="172"/>
    </row>
    <row r="447" ht="15.75" customHeight="1">
      <c r="M447" s="89">
        <v>1.58514820450125E7</v>
      </c>
      <c r="N447" s="90">
        <f t="shared" si="23"/>
        <v>447</v>
      </c>
      <c r="O447" s="172"/>
    </row>
    <row r="448" ht="15.75" customHeight="1">
      <c r="M448" s="89">
        <v>1.58875837065852E7</v>
      </c>
      <c r="N448" s="90">
        <f t="shared" si="23"/>
        <v>448</v>
      </c>
      <c r="O448" s="172"/>
    </row>
    <row r="449" ht="15.75" customHeight="1">
      <c r="M449" s="89">
        <v>1.59236853681578E7</v>
      </c>
      <c r="N449" s="90">
        <f t="shared" si="23"/>
        <v>449</v>
      </c>
      <c r="O449" s="172"/>
    </row>
    <row r="450" ht="15.75" customHeight="1">
      <c r="M450" s="89">
        <v>1.59597870297305E7</v>
      </c>
      <c r="N450" s="90">
        <f t="shared" si="23"/>
        <v>450</v>
      </c>
      <c r="O450" s="172"/>
    </row>
    <row r="451" ht="15.75" customHeight="1">
      <c r="M451" s="89">
        <v>1.59958886913032E7</v>
      </c>
      <c r="N451" s="90">
        <f t="shared" si="23"/>
        <v>451</v>
      </c>
      <c r="O451" s="172"/>
    </row>
    <row r="452" ht="15.75" customHeight="1">
      <c r="M452" s="89">
        <v>1.60319903528758E7</v>
      </c>
      <c r="N452" s="90">
        <f t="shared" si="23"/>
        <v>452</v>
      </c>
      <c r="O452" s="172"/>
    </row>
    <row r="453" ht="15.75" customHeight="1">
      <c r="M453" s="89">
        <v>1.60680920144485E7</v>
      </c>
      <c r="N453" s="90">
        <f t="shared" si="23"/>
        <v>453</v>
      </c>
      <c r="O453" s="172"/>
    </row>
    <row r="454" ht="15.75" customHeight="1">
      <c r="M454" s="89">
        <v>1.61041936760211E7</v>
      </c>
      <c r="N454" s="90">
        <f t="shared" si="23"/>
        <v>454</v>
      </c>
      <c r="O454" s="172"/>
    </row>
    <row r="455" ht="15.75" customHeight="1">
      <c r="M455" s="89">
        <v>1.61402953375938E7</v>
      </c>
      <c r="N455" s="90">
        <f t="shared" si="23"/>
        <v>455</v>
      </c>
      <c r="O455" s="172"/>
    </row>
    <row r="456" ht="15.75" customHeight="1">
      <c r="M456" s="89">
        <v>1.61763969991664E7</v>
      </c>
      <c r="N456" s="90">
        <f t="shared" si="23"/>
        <v>456</v>
      </c>
      <c r="O456" s="172"/>
    </row>
    <row r="457" ht="15.75" customHeight="1">
      <c r="M457" s="89">
        <v>1.62124986607391E7</v>
      </c>
      <c r="N457" s="90">
        <f t="shared" si="23"/>
        <v>457</v>
      </c>
      <c r="O457" s="172"/>
    </row>
    <row r="458" ht="15.75" customHeight="1">
      <c r="M458" s="89">
        <v>1.62486003223118E7</v>
      </c>
      <c r="N458" s="90">
        <f t="shared" si="23"/>
        <v>458</v>
      </c>
      <c r="O458" s="172"/>
    </row>
    <row r="459" ht="15.75" customHeight="1">
      <c r="M459" s="89">
        <v>1.62847019838844E7</v>
      </c>
      <c r="N459" s="90">
        <f t="shared" si="23"/>
        <v>459</v>
      </c>
      <c r="O459" s="172"/>
    </row>
    <row r="460" ht="15.75" customHeight="1">
      <c r="M460" s="89">
        <v>1.63208036454571E7</v>
      </c>
      <c r="N460" s="90">
        <f t="shared" si="23"/>
        <v>460</v>
      </c>
      <c r="O460" s="172"/>
    </row>
    <row r="461" ht="15.75" customHeight="1">
      <c r="M461" s="89">
        <v>1.63569053070297E7</v>
      </c>
      <c r="N461" s="90">
        <f t="shared" si="23"/>
        <v>461</v>
      </c>
      <c r="O461" s="172"/>
    </row>
    <row r="462" ht="15.75" customHeight="1">
      <c r="M462" s="89">
        <v>1.63930069686024E7</v>
      </c>
      <c r="N462" s="90">
        <f t="shared" si="23"/>
        <v>462</v>
      </c>
      <c r="O462" s="172"/>
    </row>
    <row r="463" ht="15.75" customHeight="1">
      <c r="M463" s="89">
        <v>1.64291086301751E7</v>
      </c>
      <c r="N463" s="90">
        <f t="shared" si="23"/>
        <v>463</v>
      </c>
      <c r="O463" s="172"/>
    </row>
    <row r="464" ht="15.75" customHeight="1">
      <c r="M464" s="89">
        <v>1.64652102917477E7</v>
      </c>
      <c r="N464" s="90">
        <f t="shared" si="23"/>
        <v>464</v>
      </c>
      <c r="O464" s="172"/>
    </row>
    <row r="465" ht="15.75" customHeight="1">
      <c r="M465" s="89">
        <v>1.65013119533204E7</v>
      </c>
      <c r="N465" s="90">
        <f t="shared" si="23"/>
        <v>465</v>
      </c>
      <c r="O465" s="172"/>
    </row>
    <row r="466" ht="15.75" customHeight="1">
      <c r="M466" s="89">
        <v>1.6537413614893E7</v>
      </c>
      <c r="N466" s="90">
        <f t="shared" si="23"/>
        <v>466</v>
      </c>
      <c r="O466" s="172"/>
    </row>
    <row r="467" ht="15.75" customHeight="1">
      <c r="M467" s="89">
        <v>1.65735152764657E7</v>
      </c>
      <c r="N467" s="90">
        <f t="shared" si="23"/>
        <v>467</v>
      </c>
      <c r="O467" s="172"/>
    </row>
    <row r="468" ht="15.75" customHeight="1">
      <c r="M468" s="89">
        <v>1.66096169380384E7</v>
      </c>
      <c r="N468" s="90">
        <f t="shared" si="23"/>
        <v>468</v>
      </c>
      <c r="O468" s="172"/>
    </row>
    <row r="469" ht="15.75" customHeight="1">
      <c r="M469" s="89">
        <v>1.6645718599611E7</v>
      </c>
      <c r="N469" s="90">
        <f t="shared" si="23"/>
        <v>469</v>
      </c>
      <c r="O469" s="172"/>
    </row>
    <row r="470" ht="15.75" customHeight="1">
      <c r="M470" s="89">
        <v>1.66818202611837E7</v>
      </c>
      <c r="N470" s="90">
        <f t="shared" si="23"/>
        <v>470</v>
      </c>
      <c r="O470" s="172"/>
    </row>
    <row r="471" ht="15.75" customHeight="1">
      <c r="M471" s="89">
        <v>1.67179219227563E7</v>
      </c>
      <c r="N471" s="90">
        <f t="shared" si="23"/>
        <v>471</v>
      </c>
      <c r="O471" s="172"/>
    </row>
    <row r="472" ht="15.75" customHeight="1">
      <c r="M472" s="89">
        <v>1.6754023584329E7</v>
      </c>
      <c r="N472" s="90">
        <f t="shared" si="23"/>
        <v>472</v>
      </c>
      <c r="O472" s="172"/>
    </row>
    <row r="473" ht="15.75" customHeight="1">
      <c r="M473" s="89">
        <v>1.67901252459016E7</v>
      </c>
      <c r="N473" s="90">
        <f t="shared" si="23"/>
        <v>473</v>
      </c>
      <c r="O473" s="172"/>
    </row>
    <row r="474" ht="15.75" customHeight="1">
      <c r="M474" s="89">
        <v>1.68262269074743E7</v>
      </c>
      <c r="N474" s="90">
        <f t="shared" si="23"/>
        <v>474</v>
      </c>
      <c r="O474" s="172"/>
    </row>
    <row r="475" ht="15.75" customHeight="1">
      <c r="M475" s="89">
        <v>1.6862328569047E7</v>
      </c>
      <c r="N475" s="90">
        <f t="shared" si="23"/>
        <v>475</v>
      </c>
      <c r="O475" s="172"/>
    </row>
    <row r="476" ht="15.75" customHeight="1">
      <c r="M476" s="89">
        <v>1.68984302306196E7</v>
      </c>
      <c r="N476" s="90">
        <f t="shared" si="23"/>
        <v>476</v>
      </c>
      <c r="O476" s="172"/>
    </row>
    <row r="477" ht="15.75" customHeight="1">
      <c r="M477" s="89">
        <v>1.69345318921923E7</v>
      </c>
      <c r="N477" s="90">
        <f t="shared" si="23"/>
        <v>477</v>
      </c>
      <c r="O477" s="172"/>
    </row>
    <row r="478" ht="15.75" customHeight="1">
      <c r="M478" s="89">
        <v>1.69706335537649E7</v>
      </c>
      <c r="N478" s="90">
        <f t="shared" si="23"/>
        <v>478</v>
      </c>
      <c r="O478" s="172"/>
    </row>
    <row r="479" ht="15.75" customHeight="1">
      <c r="M479" s="89">
        <v>1.70067352153376E7</v>
      </c>
      <c r="N479" s="90">
        <f t="shared" si="23"/>
        <v>479</v>
      </c>
      <c r="O479" s="172"/>
    </row>
    <row r="480" ht="15.75" customHeight="1">
      <c r="M480" s="89">
        <v>1.70428368769103E7</v>
      </c>
      <c r="N480" s="90">
        <f t="shared" si="23"/>
        <v>480</v>
      </c>
      <c r="O480" s="172"/>
    </row>
    <row r="481" ht="15.75" customHeight="1">
      <c r="M481" s="89">
        <v>1.70789385384829E7</v>
      </c>
      <c r="N481" s="90">
        <f t="shared" si="23"/>
        <v>481</v>
      </c>
      <c r="O481" s="172"/>
    </row>
    <row r="482" ht="15.75" customHeight="1">
      <c r="M482" s="89">
        <v>1.71150402000556E7</v>
      </c>
      <c r="N482" s="90">
        <f t="shared" si="23"/>
        <v>482</v>
      </c>
      <c r="O482" s="172"/>
    </row>
    <row r="483" ht="15.75" customHeight="1">
      <c r="M483" s="89">
        <v>1.71511418616282E7</v>
      </c>
      <c r="N483" s="90">
        <f t="shared" si="23"/>
        <v>483</v>
      </c>
      <c r="O483" s="172"/>
    </row>
    <row r="484" ht="15.75" customHeight="1">
      <c r="M484" s="89">
        <v>1.71872435232009E7</v>
      </c>
      <c r="N484" s="90">
        <f t="shared" si="23"/>
        <v>484</v>
      </c>
      <c r="O484" s="172"/>
    </row>
    <row r="485" ht="15.75" customHeight="1">
      <c r="M485" s="89">
        <v>1.72233451847736E7</v>
      </c>
      <c r="N485" s="90">
        <f t="shared" si="23"/>
        <v>485</v>
      </c>
      <c r="O485" s="172"/>
    </row>
    <row r="486" ht="15.75" customHeight="1">
      <c r="M486" s="89">
        <v>1.72594468463462E7</v>
      </c>
      <c r="N486" s="90">
        <f t="shared" si="23"/>
        <v>486</v>
      </c>
      <c r="O486" s="172"/>
    </row>
    <row r="487" ht="15.75" customHeight="1">
      <c r="M487" s="89">
        <v>1.72955485079189E7</v>
      </c>
      <c r="N487" s="90">
        <f t="shared" si="23"/>
        <v>487</v>
      </c>
      <c r="O487" s="172"/>
    </row>
    <row r="488" ht="15.75" customHeight="1">
      <c r="M488" s="89">
        <v>1.73316501694915E7</v>
      </c>
      <c r="N488" s="90">
        <f t="shared" si="23"/>
        <v>488</v>
      </c>
      <c r="O488" s="172"/>
    </row>
    <row r="489" ht="15.75" customHeight="1">
      <c r="M489" s="89">
        <v>1.73677518310642E7</v>
      </c>
      <c r="N489" s="90">
        <f t="shared" si="23"/>
        <v>489</v>
      </c>
      <c r="O489" s="172"/>
    </row>
    <row r="490" ht="15.75" customHeight="1">
      <c r="M490" s="89">
        <v>1.74038534926369E7</v>
      </c>
      <c r="N490" s="90">
        <f t="shared" si="23"/>
        <v>490</v>
      </c>
      <c r="O490" s="172"/>
    </row>
    <row r="491" ht="15.75" customHeight="1">
      <c r="M491" s="89">
        <v>1.74399551542095E7</v>
      </c>
      <c r="N491" s="90">
        <f t="shared" si="23"/>
        <v>491</v>
      </c>
      <c r="O491" s="172"/>
    </row>
    <row r="492" ht="15.75" customHeight="1">
      <c r="M492" s="89">
        <v>1.74760568157822E7</v>
      </c>
      <c r="N492" s="90">
        <f t="shared" si="23"/>
        <v>492</v>
      </c>
      <c r="O492" s="172"/>
    </row>
    <row r="493" ht="15.75" customHeight="1">
      <c r="M493" s="89">
        <v>1.75121584773548E7</v>
      </c>
      <c r="N493" s="90">
        <f t="shared" si="23"/>
        <v>493</v>
      </c>
      <c r="O493" s="172"/>
    </row>
    <row r="494" ht="15.75" customHeight="1">
      <c r="M494" s="89">
        <v>1.75482601389275E7</v>
      </c>
      <c r="N494" s="90">
        <f t="shared" si="23"/>
        <v>494</v>
      </c>
      <c r="O494" s="172"/>
    </row>
    <row r="495" ht="15.75" customHeight="1">
      <c r="M495" s="89">
        <v>1.75843618005001E7</v>
      </c>
      <c r="N495" s="90">
        <f t="shared" si="23"/>
        <v>495</v>
      </c>
      <c r="O495" s="172"/>
    </row>
    <row r="496" ht="15.75" customHeight="1">
      <c r="M496" s="89">
        <v>1.76204634620728E7</v>
      </c>
      <c r="N496" s="90">
        <f t="shared" si="23"/>
        <v>496</v>
      </c>
      <c r="O496" s="172"/>
    </row>
    <row r="497" ht="15.75" customHeight="1">
      <c r="M497" s="89">
        <v>1.76565651236455E7</v>
      </c>
      <c r="N497" s="90">
        <f t="shared" si="23"/>
        <v>497</v>
      </c>
      <c r="O497" s="172"/>
    </row>
    <row r="498" ht="15.75" customHeight="1">
      <c r="M498" s="89">
        <v>1.76926667852181E7</v>
      </c>
      <c r="N498" s="90">
        <f t="shared" si="23"/>
        <v>498</v>
      </c>
      <c r="O498" s="172"/>
    </row>
    <row r="499" ht="15.75" customHeight="1">
      <c r="M499" s="89">
        <v>1.77287684467908E7</v>
      </c>
      <c r="N499" s="90">
        <f t="shared" si="23"/>
        <v>499</v>
      </c>
      <c r="O499" s="172"/>
    </row>
    <row r="500" ht="15.75" customHeight="1">
      <c r="M500" s="89">
        <v>1.77648701083634E7</v>
      </c>
      <c r="N500" s="90">
        <f t="shared" si="23"/>
        <v>500</v>
      </c>
      <c r="O500" s="172"/>
    </row>
    <row r="501" ht="15.75" customHeight="1">
      <c r="M501" s="89">
        <v>1.78009717699361E7</v>
      </c>
      <c r="N501" s="90">
        <f t="shared" si="23"/>
        <v>501</v>
      </c>
      <c r="O501" s="172"/>
    </row>
    <row r="502" ht="15.75" customHeight="1">
      <c r="M502" s="89">
        <v>1.78370734315088E7</v>
      </c>
      <c r="N502" s="90">
        <f t="shared" si="23"/>
        <v>502</v>
      </c>
      <c r="O502" s="172"/>
    </row>
    <row r="503" ht="15.75" customHeight="1">
      <c r="M503" s="89">
        <v>1.78731750930814E7</v>
      </c>
      <c r="N503" s="90">
        <f t="shared" si="23"/>
        <v>503</v>
      </c>
      <c r="O503" s="172"/>
    </row>
    <row r="504" ht="15.75" customHeight="1">
      <c r="M504" s="89">
        <v>1.79092767546541E7</v>
      </c>
      <c r="N504" s="90">
        <f t="shared" si="23"/>
        <v>504</v>
      </c>
      <c r="O504" s="172"/>
    </row>
    <row r="505" ht="15.75" customHeight="1">
      <c r="M505" s="89">
        <v>1.79453784162267E7</v>
      </c>
      <c r="N505" s="90">
        <f t="shared" si="23"/>
        <v>505</v>
      </c>
      <c r="O505" s="172"/>
    </row>
    <row r="506" ht="15.75" customHeight="1">
      <c r="M506" s="89">
        <v>1.79814800777994E7</v>
      </c>
      <c r="N506" s="90">
        <f t="shared" si="23"/>
        <v>506</v>
      </c>
      <c r="O506" s="172"/>
    </row>
    <row r="507" ht="15.75" customHeight="1">
      <c r="M507" s="89">
        <v>1.80175817393721E7</v>
      </c>
      <c r="N507" s="90">
        <f t="shared" si="23"/>
        <v>507</v>
      </c>
      <c r="O507" s="172"/>
    </row>
    <row r="508" ht="15.75" customHeight="1">
      <c r="M508" s="89">
        <v>1.80536834009447E7</v>
      </c>
      <c r="N508" s="90">
        <f t="shared" si="23"/>
        <v>508</v>
      </c>
      <c r="O508" s="172"/>
    </row>
    <row r="509" ht="15.75" customHeight="1">
      <c r="M509" s="89">
        <v>1.80897850625174E7</v>
      </c>
      <c r="N509" s="90">
        <f t="shared" si="23"/>
        <v>509</v>
      </c>
      <c r="O509" s="172"/>
    </row>
    <row r="510" ht="15.75" customHeight="1">
      <c r="M510" s="89">
        <v>1.812588672409E7</v>
      </c>
      <c r="N510" s="90">
        <f t="shared" si="23"/>
        <v>510</v>
      </c>
      <c r="O510" s="172"/>
    </row>
    <row r="511" ht="15.75" customHeight="1">
      <c r="M511" s="89">
        <v>1.81619883856627E7</v>
      </c>
      <c r="N511" s="90">
        <f t="shared" si="23"/>
        <v>511</v>
      </c>
      <c r="O511" s="172"/>
    </row>
    <row r="512" ht="15.75" customHeight="1">
      <c r="M512" s="89">
        <v>1.81980900472354E7</v>
      </c>
      <c r="N512" s="90">
        <f t="shared" si="23"/>
        <v>512</v>
      </c>
      <c r="O512" s="172"/>
    </row>
    <row r="513" ht="15.75" customHeight="1">
      <c r="M513" s="89">
        <v>1.8234191708808E7</v>
      </c>
      <c r="N513" s="90">
        <f t="shared" si="23"/>
        <v>513</v>
      </c>
      <c r="O513" s="172"/>
    </row>
    <row r="514" ht="15.75" customHeight="1">
      <c r="M514" s="89">
        <v>1.82702933703807E7</v>
      </c>
      <c r="N514" s="90">
        <f t="shared" si="23"/>
        <v>514</v>
      </c>
      <c r="O514" s="172"/>
    </row>
    <row r="515" ht="15.75" customHeight="1">
      <c r="M515" s="89">
        <v>1.83063950319533E7</v>
      </c>
      <c r="N515" s="90">
        <f t="shared" si="23"/>
        <v>515</v>
      </c>
      <c r="O515" s="172"/>
    </row>
    <row r="516" ht="15.75" customHeight="1">
      <c r="M516" s="89">
        <v>1.8342496693526E7</v>
      </c>
      <c r="N516" s="90">
        <f t="shared" si="23"/>
        <v>516</v>
      </c>
      <c r="O516" s="172"/>
    </row>
    <row r="517" ht="15.75" customHeight="1">
      <c r="M517" s="89">
        <v>1.83785983550987E7</v>
      </c>
      <c r="N517" s="90">
        <f t="shared" si="23"/>
        <v>517</v>
      </c>
      <c r="O517" s="172"/>
    </row>
    <row r="518" ht="15.75" customHeight="1">
      <c r="M518" s="89">
        <v>1.84147000166713E7</v>
      </c>
      <c r="N518" s="90">
        <f t="shared" si="23"/>
        <v>518</v>
      </c>
      <c r="O518" s="172"/>
    </row>
    <row r="519" ht="15.75" customHeight="1">
      <c r="M519" s="89">
        <v>1.8450801678244E7</v>
      </c>
      <c r="N519" s="90">
        <f t="shared" si="23"/>
        <v>519</v>
      </c>
      <c r="O519" s="172"/>
    </row>
    <row r="520" ht="15.75" customHeight="1">
      <c r="M520" s="89">
        <v>1.84869033398166E7</v>
      </c>
      <c r="N520" s="90">
        <f t="shared" si="23"/>
        <v>520</v>
      </c>
      <c r="O520" s="172"/>
    </row>
    <row r="521" ht="15.75" customHeight="1">
      <c r="M521" s="89">
        <v>1.85230050013893E7</v>
      </c>
      <c r="N521" s="90">
        <f t="shared" si="23"/>
        <v>521</v>
      </c>
      <c r="O521" s="172"/>
    </row>
    <row r="522" ht="15.75" customHeight="1">
      <c r="M522" s="89">
        <v>1.85591066629619E7</v>
      </c>
      <c r="N522" s="90">
        <f t="shared" si="23"/>
        <v>522</v>
      </c>
      <c r="O522" s="172"/>
    </row>
    <row r="523" ht="15.75" customHeight="1">
      <c r="M523" s="89">
        <v>1.85952083245346E7</v>
      </c>
      <c r="N523" s="90">
        <f t="shared" si="23"/>
        <v>523</v>
      </c>
      <c r="O523" s="172"/>
    </row>
    <row r="524" ht="15.75" customHeight="1">
      <c r="M524" s="89">
        <v>1.86313099861073E7</v>
      </c>
      <c r="N524" s="90">
        <f t="shared" si="23"/>
        <v>524</v>
      </c>
      <c r="O524" s="172"/>
    </row>
    <row r="525" ht="15.75" customHeight="1">
      <c r="M525" s="89">
        <v>1.86674116476799E7</v>
      </c>
      <c r="N525" s="90">
        <f t="shared" si="23"/>
        <v>525</v>
      </c>
      <c r="O525" s="172"/>
    </row>
    <row r="526" ht="15.75" customHeight="1">
      <c r="M526" s="89">
        <v>1.87035133092526E7</v>
      </c>
      <c r="N526" s="90">
        <f t="shared" si="23"/>
        <v>526</v>
      </c>
      <c r="O526" s="172"/>
    </row>
    <row r="527" ht="15.75" customHeight="1">
      <c r="M527" s="89">
        <v>1.87396149708252E7</v>
      </c>
      <c r="N527" s="90">
        <f t="shared" si="23"/>
        <v>527</v>
      </c>
      <c r="O527" s="172"/>
    </row>
    <row r="528" ht="15.75" customHeight="1">
      <c r="M528" s="89">
        <v>1.87757166323979E7</v>
      </c>
      <c r="N528" s="90">
        <f t="shared" si="23"/>
        <v>528</v>
      </c>
      <c r="O528" s="172"/>
    </row>
    <row r="529" ht="15.75" customHeight="1">
      <c r="M529" s="89">
        <v>1.88118182939706E7</v>
      </c>
      <c r="N529" s="90">
        <f t="shared" si="23"/>
        <v>529</v>
      </c>
      <c r="O529" s="172"/>
    </row>
    <row r="530" ht="15.75" customHeight="1">
      <c r="M530" s="89">
        <v>1.88479199555432E7</v>
      </c>
      <c r="N530" s="90">
        <f t="shared" si="23"/>
        <v>530</v>
      </c>
      <c r="O530" s="172"/>
    </row>
    <row r="531" ht="15.75" customHeight="1">
      <c r="M531" s="89">
        <v>1.88840216171159E7</v>
      </c>
      <c r="N531" s="90">
        <f t="shared" si="23"/>
        <v>531</v>
      </c>
      <c r="O531" s="172"/>
    </row>
    <row r="532" ht="15.75" customHeight="1">
      <c r="M532" s="89">
        <v>1.89201232786885E7</v>
      </c>
      <c r="N532" s="90">
        <f t="shared" si="23"/>
        <v>532</v>
      </c>
      <c r="O532" s="172"/>
    </row>
    <row r="533" ht="15.75" customHeight="1">
      <c r="M533" s="89">
        <v>1.89562249402612E7</v>
      </c>
      <c r="N533" s="90">
        <f t="shared" si="23"/>
        <v>533</v>
      </c>
      <c r="O533" s="172"/>
    </row>
    <row r="534" ht="15.75" customHeight="1">
      <c r="M534" s="89">
        <v>1.89923266018339E7</v>
      </c>
      <c r="N534" s="90">
        <f t="shared" si="23"/>
        <v>534</v>
      </c>
      <c r="O534" s="172"/>
    </row>
    <row r="535" ht="15.75" customHeight="1">
      <c r="M535" s="89">
        <v>1.90284282634065E7</v>
      </c>
      <c r="N535" s="90">
        <f t="shared" si="23"/>
        <v>535</v>
      </c>
      <c r="O535" s="172"/>
    </row>
    <row r="536" ht="15.75" customHeight="1">
      <c r="M536" s="89">
        <v>1.90645299249792E7</v>
      </c>
      <c r="N536" s="90">
        <f t="shared" si="23"/>
        <v>536</v>
      </c>
      <c r="O536" s="172"/>
    </row>
    <row r="537" ht="15.75" customHeight="1">
      <c r="M537" s="89">
        <v>1.91006315865518E7</v>
      </c>
      <c r="N537" s="90">
        <f t="shared" si="23"/>
        <v>537</v>
      </c>
      <c r="O537" s="172"/>
    </row>
    <row r="538" ht="15.75" customHeight="1">
      <c r="M538" s="89">
        <v>1.91367332481245E7</v>
      </c>
      <c r="N538" s="90">
        <f t="shared" si="23"/>
        <v>538</v>
      </c>
      <c r="O538" s="172"/>
    </row>
    <row r="539" ht="15.75" customHeight="1">
      <c r="M539" s="89">
        <v>1.91728349096972E7</v>
      </c>
      <c r="N539" s="90">
        <f t="shared" si="23"/>
        <v>539</v>
      </c>
      <c r="O539" s="172"/>
    </row>
    <row r="540" ht="15.75" customHeight="1">
      <c r="M540" s="89">
        <v>1.92089365712698E7</v>
      </c>
      <c r="N540" s="90">
        <f t="shared" si="23"/>
        <v>540</v>
      </c>
      <c r="O540" s="172"/>
    </row>
    <row r="541" ht="15.75" customHeight="1">
      <c r="M541" s="89">
        <v>1.92450382328425E7</v>
      </c>
      <c r="N541" s="90">
        <f t="shared" si="23"/>
        <v>541</v>
      </c>
      <c r="O541" s="172"/>
    </row>
    <row r="542" ht="15.75" customHeight="1">
      <c r="M542" s="89">
        <v>1.92811398944151E7</v>
      </c>
      <c r="N542" s="90">
        <f t="shared" si="23"/>
        <v>542</v>
      </c>
      <c r="O542" s="172"/>
    </row>
    <row r="543" ht="15.75" customHeight="1">
      <c r="M543" s="89">
        <v>1.93172415559878E7</v>
      </c>
      <c r="N543" s="90">
        <f t="shared" si="23"/>
        <v>543</v>
      </c>
      <c r="O543" s="172"/>
    </row>
    <row r="544" ht="15.75" customHeight="1">
      <c r="M544" s="89">
        <v>1.93533432175604E7</v>
      </c>
      <c r="N544" s="90">
        <f t="shared" si="23"/>
        <v>544</v>
      </c>
      <c r="O544" s="172"/>
    </row>
    <row r="545" ht="15.75" customHeight="1">
      <c r="M545" s="89">
        <v>1.93894448791331E7</v>
      </c>
      <c r="N545" s="90">
        <f t="shared" si="23"/>
        <v>545</v>
      </c>
      <c r="O545" s="172"/>
    </row>
    <row r="546" ht="15.75" customHeight="1">
      <c r="M546" s="89">
        <v>1.94255465407058E7</v>
      </c>
      <c r="N546" s="90">
        <f t="shared" si="23"/>
        <v>546</v>
      </c>
      <c r="O546" s="172"/>
    </row>
    <row r="547" ht="15.75" customHeight="1">
      <c r="M547" s="89">
        <v>1.94616482022784E7</v>
      </c>
      <c r="N547" s="90">
        <f t="shared" si="23"/>
        <v>547</v>
      </c>
      <c r="O547" s="172"/>
    </row>
    <row r="548" ht="15.75" customHeight="1">
      <c r="M548" s="89">
        <v>1.94977498638511E7</v>
      </c>
      <c r="N548" s="90">
        <f t="shared" si="23"/>
        <v>548</v>
      </c>
      <c r="O548" s="172"/>
    </row>
    <row r="549" ht="15.75" customHeight="1">
      <c r="M549" s="89">
        <v>1.95338515254237E7</v>
      </c>
      <c r="N549" s="90">
        <f t="shared" si="23"/>
        <v>549</v>
      </c>
      <c r="O549" s="172"/>
    </row>
    <row r="550" ht="15.75" customHeight="1">
      <c r="M550" s="89">
        <v>1.95699531869964E7</v>
      </c>
      <c r="N550" s="90">
        <f t="shared" si="23"/>
        <v>550</v>
      </c>
      <c r="O550" s="172"/>
    </row>
    <row r="551" ht="15.75" customHeight="1">
      <c r="M551" s="89">
        <v>1.96060548485691E7</v>
      </c>
      <c r="N551" s="90">
        <f t="shared" si="23"/>
        <v>551</v>
      </c>
      <c r="O551" s="172"/>
    </row>
    <row r="552" ht="15.75" customHeight="1">
      <c r="M552" s="89">
        <v>1.96421565101417E7</v>
      </c>
      <c r="N552" s="90">
        <f t="shared" si="23"/>
        <v>552</v>
      </c>
      <c r="O552" s="172"/>
    </row>
    <row r="553" ht="15.75" customHeight="1">
      <c r="M553" s="89">
        <v>1.96782581717144E7</v>
      </c>
      <c r="N553" s="90">
        <f t="shared" si="23"/>
        <v>553</v>
      </c>
      <c r="O553" s="172"/>
    </row>
    <row r="554" ht="15.75" customHeight="1">
      <c r="M554" s="89">
        <v>1.9714359833287E7</v>
      </c>
      <c r="N554" s="90">
        <f t="shared" si="23"/>
        <v>554</v>
      </c>
      <c r="O554" s="172"/>
    </row>
    <row r="555" ht="15.75" customHeight="1">
      <c r="M555" s="89">
        <v>1.97504614948597E7</v>
      </c>
      <c r="N555" s="90">
        <f t="shared" si="23"/>
        <v>555</v>
      </c>
      <c r="O555" s="172"/>
    </row>
    <row r="556" ht="15.75" customHeight="1">
      <c r="M556" s="89">
        <v>1.97865631564324E7</v>
      </c>
      <c r="N556" s="90">
        <f t="shared" si="23"/>
        <v>556</v>
      </c>
      <c r="O556" s="172"/>
    </row>
    <row r="557" ht="15.75" customHeight="1">
      <c r="M557" s="89">
        <v>1.9822664818005E7</v>
      </c>
      <c r="N557" s="90">
        <f t="shared" si="23"/>
        <v>557</v>
      </c>
      <c r="O557" s="172"/>
    </row>
    <row r="558" ht="15.75" customHeight="1">
      <c r="M558" s="89">
        <v>1.98587664795777E7</v>
      </c>
      <c r="N558" s="90">
        <f t="shared" si="23"/>
        <v>558</v>
      </c>
      <c r="O558" s="172"/>
    </row>
    <row r="559" ht="15.75" customHeight="1">
      <c r="M559" s="89">
        <v>1.98948681411503E7</v>
      </c>
      <c r="N559" s="90">
        <f t="shared" si="23"/>
        <v>559</v>
      </c>
      <c r="O559" s="172"/>
    </row>
    <row r="560" ht="15.75" customHeight="1">
      <c r="M560" s="89">
        <v>1.9930969802723E7</v>
      </c>
      <c r="N560" s="90">
        <f t="shared" si="23"/>
        <v>560</v>
      </c>
      <c r="O560" s="172"/>
    </row>
    <row r="561" ht="15.75" customHeight="1">
      <c r="M561" s="89">
        <v>1.99670714642956E7</v>
      </c>
      <c r="N561" s="90">
        <f t="shared" si="23"/>
        <v>561</v>
      </c>
      <c r="O561" s="172"/>
    </row>
    <row r="562" ht="15.75" customHeight="1">
      <c r="M562" s="89">
        <v>2.00031731258683E7</v>
      </c>
      <c r="N562" s="90">
        <f t="shared" si="23"/>
        <v>562</v>
      </c>
      <c r="O562" s="172"/>
    </row>
    <row r="563" ht="15.75" customHeight="1">
      <c r="M563" s="89">
        <v>2.0039274787441E7</v>
      </c>
      <c r="N563" s="90">
        <f t="shared" si="23"/>
        <v>563</v>
      </c>
      <c r="O563" s="172"/>
    </row>
    <row r="564" ht="15.75" customHeight="1">
      <c r="M564" s="89">
        <v>2.00753764490136E7</v>
      </c>
      <c r="N564" s="90">
        <f t="shared" si="23"/>
        <v>564</v>
      </c>
      <c r="O564" s="172"/>
    </row>
    <row r="565" ht="15.75" customHeight="1">
      <c r="M565" s="89">
        <v>2.01114781105863E7</v>
      </c>
      <c r="N565" s="90">
        <f t="shared" si="23"/>
        <v>565</v>
      </c>
      <c r="O565" s="172"/>
    </row>
    <row r="566" ht="15.75" customHeight="1">
      <c r="M566" s="89">
        <v>2.01475797721589E7</v>
      </c>
      <c r="N566" s="90">
        <f t="shared" si="23"/>
        <v>566</v>
      </c>
      <c r="O566" s="172"/>
    </row>
    <row r="567" ht="15.75" customHeight="1">
      <c r="M567" s="89">
        <v>2.01836814337316E7</v>
      </c>
      <c r="N567" s="90">
        <f t="shared" si="23"/>
        <v>567</v>
      </c>
      <c r="O567" s="172"/>
    </row>
    <row r="568" ht="15.75" customHeight="1">
      <c r="M568" s="89">
        <v>2.02197830953043E7</v>
      </c>
      <c r="N568" s="90">
        <f t="shared" si="23"/>
        <v>568</v>
      </c>
      <c r="O568" s="172"/>
    </row>
    <row r="569" ht="15.75" customHeight="1">
      <c r="M569" s="89">
        <v>2.02558847568769E7</v>
      </c>
      <c r="N569" s="90">
        <f t="shared" si="23"/>
        <v>569</v>
      </c>
      <c r="O569" s="172"/>
    </row>
    <row r="570" ht="15.75" customHeight="1">
      <c r="M570" s="89">
        <v>2.02919864184496E7</v>
      </c>
      <c r="N570" s="90">
        <f t="shared" si="23"/>
        <v>570</v>
      </c>
      <c r="O570" s="172"/>
    </row>
    <row r="571" ht="15.75" customHeight="1">
      <c r="M571" s="89">
        <v>2.03280880800222E7</v>
      </c>
      <c r="N571" s="90">
        <f t="shared" si="23"/>
        <v>571</v>
      </c>
      <c r="O571" s="172"/>
    </row>
    <row r="572" ht="15.75" customHeight="1">
      <c r="M572" s="89">
        <v>2.03641897415949E7</v>
      </c>
      <c r="N572" s="90">
        <f t="shared" si="23"/>
        <v>572</v>
      </c>
      <c r="O572" s="172"/>
    </row>
    <row r="573" ht="15.75" customHeight="1">
      <c r="M573" s="89">
        <v>2.04002914031676E7</v>
      </c>
      <c r="N573" s="90">
        <f t="shared" si="23"/>
        <v>573</v>
      </c>
      <c r="O573" s="172"/>
    </row>
    <row r="574" ht="15.75" customHeight="1">
      <c r="M574" s="89">
        <v>2.04363930647402E7</v>
      </c>
      <c r="N574" s="90">
        <f t="shared" si="23"/>
        <v>574</v>
      </c>
      <c r="O574" s="172"/>
    </row>
    <row r="575" ht="15.75" customHeight="1">
      <c r="M575" s="89">
        <v>2.04724947263129E7</v>
      </c>
      <c r="N575" s="90">
        <f t="shared" si="23"/>
        <v>575</v>
      </c>
      <c r="O575" s="172"/>
    </row>
    <row r="576" ht="15.75" customHeight="1">
      <c r="M576" s="89">
        <v>2.05085963878855E7</v>
      </c>
      <c r="N576" s="90">
        <f t="shared" si="23"/>
        <v>576</v>
      </c>
      <c r="O576" s="172"/>
    </row>
    <row r="577" ht="15.75" customHeight="1">
      <c r="M577" s="89">
        <v>2.05446980494582E7</v>
      </c>
      <c r="N577" s="90">
        <f t="shared" si="23"/>
        <v>577</v>
      </c>
      <c r="O577" s="172"/>
    </row>
    <row r="578" ht="15.75" customHeight="1">
      <c r="M578" s="89">
        <v>2.05807997110309E7</v>
      </c>
      <c r="N578" s="90">
        <f t="shared" si="23"/>
        <v>578</v>
      </c>
      <c r="O578" s="172"/>
    </row>
    <row r="579" ht="15.75" customHeight="1">
      <c r="M579" s="89">
        <v>2.06169013726035E7</v>
      </c>
      <c r="N579" s="90">
        <f t="shared" si="23"/>
        <v>579</v>
      </c>
      <c r="O579" s="172"/>
    </row>
    <row r="580" ht="15.75" customHeight="1">
      <c r="M580" s="89">
        <v>2.06530030341762E7</v>
      </c>
      <c r="N580" s="90">
        <f t="shared" si="23"/>
        <v>580</v>
      </c>
      <c r="O580" s="172"/>
    </row>
    <row r="581" ht="15.75" customHeight="1">
      <c r="M581" s="89">
        <v>2.06891046957488E7</v>
      </c>
      <c r="N581" s="90">
        <f t="shared" si="23"/>
        <v>581</v>
      </c>
      <c r="O581" s="172"/>
    </row>
    <row r="582" ht="15.75" customHeight="1">
      <c r="M582" s="89">
        <v>2.07252063573215E7</v>
      </c>
      <c r="N582" s="90">
        <f t="shared" si="23"/>
        <v>582</v>
      </c>
      <c r="O582" s="172"/>
    </row>
    <row r="583" ht="15.75" customHeight="1">
      <c r="M583" s="89">
        <v>2.07613080188942E7</v>
      </c>
      <c r="N583" s="90">
        <f t="shared" si="23"/>
        <v>583</v>
      </c>
      <c r="O583" s="172"/>
    </row>
    <row r="584" ht="15.75" customHeight="1">
      <c r="M584" s="89">
        <v>2.07974096804668E7</v>
      </c>
      <c r="N584" s="90">
        <f t="shared" si="23"/>
        <v>584</v>
      </c>
      <c r="O584" s="172"/>
    </row>
    <row r="585" ht="15.75" customHeight="1">
      <c r="M585" s="89">
        <v>2.08335113420395E7</v>
      </c>
      <c r="N585" s="90">
        <f t="shared" si="23"/>
        <v>585</v>
      </c>
      <c r="O585" s="172"/>
    </row>
    <row r="586" ht="15.75" customHeight="1">
      <c r="M586" s="89">
        <v>2.08696130036121E7</v>
      </c>
      <c r="N586" s="90">
        <f t="shared" si="23"/>
        <v>586</v>
      </c>
      <c r="O586" s="172"/>
    </row>
    <row r="587" ht="15.75" customHeight="1">
      <c r="M587" s="89">
        <v>2.09057146651848E7</v>
      </c>
      <c r="N587" s="90">
        <f t="shared" si="23"/>
        <v>587</v>
      </c>
      <c r="O587" s="172"/>
    </row>
    <row r="588" ht="15.75" customHeight="1">
      <c r="M588" s="89">
        <v>2.09418163267574E7</v>
      </c>
      <c r="N588" s="90">
        <f t="shared" si="23"/>
        <v>588</v>
      </c>
      <c r="O588" s="172"/>
    </row>
    <row r="589" ht="15.75" customHeight="1">
      <c r="M589" s="89">
        <v>2.09779179883301E7</v>
      </c>
      <c r="N589" s="90">
        <f t="shared" si="23"/>
        <v>589</v>
      </c>
      <c r="O589" s="172"/>
    </row>
    <row r="590" ht="15.75" customHeight="1">
      <c r="M590" s="89">
        <v>2.10140196499028E7</v>
      </c>
      <c r="N590" s="90">
        <f t="shared" si="23"/>
        <v>590</v>
      </c>
      <c r="O590" s="172"/>
    </row>
    <row r="591" ht="15.75" customHeight="1">
      <c r="M591" s="89">
        <v>2.10501213114754E7</v>
      </c>
      <c r="N591" s="90">
        <f t="shared" si="23"/>
        <v>591</v>
      </c>
      <c r="O591" s="172"/>
    </row>
    <row r="592" ht="15.75" customHeight="1">
      <c r="M592" s="89">
        <v>2.10862229730481E7</v>
      </c>
      <c r="N592" s="90">
        <f t="shared" si="23"/>
        <v>592</v>
      </c>
      <c r="O592" s="172"/>
    </row>
    <row r="593" ht="15.75" customHeight="1">
      <c r="M593" s="89">
        <v>2.11223246346207E7</v>
      </c>
      <c r="N593" s="90">
        <f t="shared" si="23"/>
        <v>593</v>
      </c>
      <c r="O593" s="172"/>
    </row>
    <row r="594" ht="15.75" customHeight="1">
      <c r="M594" s="89">
        <v>2.11584262961934E7</v>
      </c>
      <c r="N594" s="90">
        <f t="shared" si="23"/>
        <v>594</v>
      </c>
      <c r="O594" s="172"/>
    </row>
    <row r="595" ht="15.75" customHeight="1">
      <c r="M595" s="89">
        <v>2.11945279577661E7</v>
      </c>
      <c r="N595" s="90">
        <f t="shared" si="23"/>
        <v>595</v>
      </c>
      <c r="O595" s="172"/>
    </row>
    <row r="596" ht="15.75" customHeight="1">
      <c r="M596" s="89">
        <v>2.12306296193387E7</v>
      </c>
      <c r="N596" s="90">
        <f t="shared" si="23"/>
        <v>596</v>
      </c>
      <c r="O596" s="172"/>
    </row>
    <row r="597" ht="15.75" customHeight="1">
      <c r="M597" s="89">
        <v>2.12667312809114E7</v>
      </c>
      <c r="N597" s="90">
        <f t="shared" si="23"/>
        <v>597</v>
      </c>
      <c r="O597" s="172"/>
    </row>
    <row r="598" ht="15.75" customHeight="1">
      <c r="M598" s="89">
        <v>2.1302832942484E7</v>
      </c>
      <c r="N598" s="90">
        <f t="shared" si="23"/>
        <v>598</v>
      </c>
      <c r="O598" s="172"/>
    </row>
    <row r="599" ht="15.75" customHeight="1">
      <c r="M599" s="89">
        <v>2.13389346040567E7</v>
      </c>
      <c r="N599" s="90">
        <f t="shared" si="23"/>
        <v>599</v>
      </c>
      <c r="O599" s="172"/>
    </row>
    <row r="600" ht="15.75" customHeight="1">
      <c r="M600" s="89">
        <v>2.13750362656294E7</v>
      </c>
      <c r="N600" s="90">
        <f t="shared" si="23"/>
        <v>600</v>
      </c>
      <c r="O600" s="172"/>
    </row>
    <row r="601" ht="15.75" customHeight="1">
      <c r="M601" s="89">
        <v>2.1411137927202E7</v>
      </c>
      <c r="N601" s="90">
        <f t="shared" si="23"/>
        <v>601</v>
      </c>
      <c r="O601" s="172"/>
    </row>
    <row r="602" ht="15.75" customHeight="1">
      <c r="M602" s="89">
        <v>2.14472395887747E7</v>
      </c>
      <c r="N602" s="90">
        <f t="shared" si="23"/>
        <v>602</v>
      </c>
      <c r="O602" s="172"/>
    </row>
    <row r="603" ht="15.75" customHeight="1">
      <c r="M603" s="89">
        <v>2.14833412503473E7</v>
      </c>
      <c r="N603" s="90">
        <f t="shared" si="23"/>
        <v>603</v>
      </c>
      <c r="O603" s="172"/>
    </row>
    <row r="604" ht="15.75" customHeight="1">
      <c r="M604" s="89">
        <v>2.151944291192E7</v>
      </c>
      <c r="N604" s="90">
        <f t="shared" si="23"/>
        <v>604</v>
      </c>
      <c r="O604" s="172"/>
    </row>
    <row r="605" ht="15.75" customHeight="1">
      <c r="M605" s="89">
        <v>2.15555445734927E7</v>
      </c>
      <c r="N605" s="90">
        <f t="shared" si="23"/>
        <v>605</v>
      </c>
      <c r="O605" s="172"/>
    </row>
    <row r="606" ht="15.75" customHeight="1">
      <c r="M606" s="89">
        <v>2.15916462350653E7</v>
      </c>
      <c r="N606" s="90">
        <f t="shared" si="23"/>
        <v>606</v>
      </c>
      <c r="O606" s="172"/>
    </row>
    <row r="607" ht="15.75" customHeight="1">
      <c r="M607" s="89">
        <v>2.1627747896638E7</v>
      </c>
      <c r="N607" s="90">
        <f t="shared" si="23"/>
        <v>607</v>
      </c>
      <c r="O607" s="172"/>
    </row>
    <row r="608" ht="15.75" customHeight="1">
      <c r="M608" s="89">
        <v>2.16638495582106E7</v>
      </c>
      <c r="N608" s="90">
        <f t="shared" si="23"/>
        <v>608</v>
      </c>
      <c r="O608" s="172"/>
    </row>
    <row r="609" ht="15.75" customHeight="1">
      <c r="M609" s="89">
        <v>2.16999512197833E7</v>
      </c>
      <c r="N609" s="90">
        <f t="shared" si="23"/>
        <v>609</v>
      </c>
      <c r="O609" s="172"/>
    </row>
    <row r="610" ht="15.75" customHeight="1">
      <c r="M610" s="89">
        <v>2.17360528813559E7</v>
      </c>
      <c r="N610" s="90">
        <f t="shared" si="23"/>
        <v>610</v>
      </c>
      <c r="O610" s="172"/>
    </row>
    <row r="611" ht="15.75" customHeight="1">
      <c r="M611" s="89">
        <v>2.17721545429286E7</v>
      </c>
      <c r="N611" s="90">
        <f t="shared" si="23"/>
        <v>611</v>
      </c>
      <c r="O611" s="172"/>
    </row>
    <row r="612" ht="15.75" customHeight="1">
      <c r="M612" s="89">
        <v>2.18082562045013E7</v>
      </c>
      <c r="N612" s="90">
        <f t="shared" si="23"/>
        <v>612</v>
      </c>
      <c r="O612" s="172"/>
    </row>
    <row r="613" ht="15.75" customHeight="1">
      <c r="M613" s="89">
        <v>2.18443578660739E7</v>
      </c>
      <c r="N613" s="90">
        <f t="shared" si="23"/>
        <v>613</v>
      </c>
      <c r="O613" s="172"/>
    </row>
    <row r="614" ht="15.75" customHeight="1">
      <c r="M614" s="89">
        <v>2.18804595276466E7</v>
      </c>
      <c r="N614" s="90">
        <f t="shared" si="23"/>
        <v>614</v>
      </c>
      <c r="O614" s="172"/>
    </row>
    <row r="615" ht="15.75" customHeight="1">
      <c r="M615" s="89">
        <v>2.19165611892192E7</v>
      </c>
      <c r="N615" s="90">
        <f t="shared" si="23"/>
        <v>615</v>
      </c>
      <c r="O615" s="172"/>
    </row>
    <row r="616" ht="15.75" customHeight="1">
      <c r="M616" s="89">
        <v>2.19526628507919E7</v>
      </c>
      <c r="N616" s="90">
        <f t="shared" si="23"/>
        <v>616</v>
      </c>
      <c r="O616" s="172"/>
    </row>
    <row r="617" ht="15.75" customHeight="1">
      <c r="M617" s="89">
        <v>2.19887645123646E7</v>
      </c>
      <c r="N617" s="90">
        <f t="shared" si="23"/>
        <v>617</v>
      </c>
      <c r="O617" s="172"/>
    </row>
    <row r="618" ht="15.75" customHeight="1">
      <c r="M618" s="89">
        <v>2.20248661739372E7</v>
      </c>
      <c r="N618" s="90">
        <f t="shared" si="23"/>
        <v>618</v>
      </c>
      <c r="O618" s="172"/>
    </row>
    <row r="619" ht="15.75" customHeight="1">
      <c r="M619" s="89">
        <v>2.20609678355099E7</v>
      </c>
      <c r="N619" s="90">
        <f t="shared" si="23"/>
        <v>619</v>
      </c>
      <c r="O619" s="172"/>
    </row>
    <row r="620" ht="15.75" customHeight="1">
      <c r="M620" s="89">
        <v>2.20970694970825E7</v>
      </c>
      <c r="N620" s="90">
        <f t="shared" si="23"/>
        <v>620</v>
      </c>
      <c r="O620" s="172"/>
    </row>
    <row r="621" ht="15.75" customHeight="1">
      <c r="M621" s="89">
        <v>2.21331711586552E7</v>
      </c>
      <c r="N621" s="90">
        <f t="shared" si="23"/>
        <v>621</v>
      </c>
      <c r="O621" s="172"/>
    </row>
    <row r="622" ht="15.75" customHeight="1">
      <c r="M622" s="89">
        <v>2.21692728202279E7</v>
      </c>
      <c r="N622" s="90">
        <f t="shared" si="23"/>
        <v>622</v>
      </c>
      <c r="O622" s="172"/>
    </row>
    <row r="623" ht="15.75" customHeight="1">
      <c r="M623" s="89">
        <v>2.22053744818005E7</v>
      </c>
      <c r="N623" s="90">
        <f t="shared" si="23"/>
        <v>623</v>
      </c>
      <c r="O623" s="172"/>
    </row>
    <row r="624" ht="15.75" customHeight="1">
      <c r="M624" s="89">
        <v>2.22414761433732E7</v>
      </c>
      <c r="N624" s="90">
        <f t="shared" si="23"/>
        <v>624</v>
      </c>
      <c r="O624" s="172"/>
    </row>
    <row r="625" ht="15.75" customHeight="1">
      <c r="M625" s="89">
        <v>2.22775778049458E7</v>
      </c>
      <c r="N625" s="90">
        <f t="shared" si="23"/>
        <v>625</v>
      </c>
      <c r="O625" s="172"/>
    </row>
    <row r="626" ht="15.75" customHeight="1">
      <c r="M626" s="89">
        <v>2.23136794665185E7</v>
      </c>
      <c r="N626" s="90">
        <f t="shared" si="23"/>
        <v>626</v>
      </c>
      <c r="O626" s="172"/>
    </row>
    <row r="627" ht="15.75" customHeight="1">
      <c r="M627" s="89">
        <v>2.23497811280912E7</v>
      </c>
      <c r="N627" s="90">
        <f t="shared" si="23"/>
        <v>627</v>
      </c>
      <c r="O627" s="172"/>
    </row>
    <row r="628" ht="15.75" customHeight="1">
      <c r="M628" s="89">
        <v>2.23858827896638E7</v>
      </c>
      <c r="N628" s="90">
        <f t="shared" si="23"/>
        <v>628</v>
      </c>
      <c r="O628" s="172"/>
    </row>
    <row r="629" ht="15.75" customHeight="1">
      <c r="M629" s="89">
        <v>2.24219844512365E7</v>
      </c>
      <c r="N629" s="90">
        <f t="shared" si="23"/>
        <v>629</v>
      </c>
      <c r="O629" s="172"/>
    </row>
    <row r="630" ht="15.75" customHeight="1">
      <c r="M630" s="89">
        <v>2.24580861128091E7</v>
      </c>
      <c r="N630" s="90">
        <f t="shared" si="23"/>
        <v>630</v>
      </c>
      <c r="O630" s="172"/>
    </row>
    <row r="631" ht="15.75" customHeight="1">
      <c r="M631" s="89">
        <v>2.24941877743818E7</v>
      </c>
      <c r="N631" s="90">
        <f t="shared" si="23"/>
        <v>631</v>
      </c>
      <c r="O631" s="172"/>
    </row>
    <row r="632" ht="15.75" customHeight="1">
      <c r="M632" s="89">
        <v>2.25302894359544E7</v>
      </c>
      <c r="N632" s="90">
        <f t="shared" si="23"/>
        <v>632</v>
      </c>
      <c r="O632" s="172"/>
    </row>
    <row r="633" ht="15.75" customHeight="1">
      <c r="M633" s="89">
        <v>2.25663910975271E7</v>
      </c>
      <c r="N633" s="90">
        <f t="shared" si="23"/>
        <v>633</v>
      </c>
      <c r="O633" s="172"/>
    </row>
    <row r="634" ht="15.75" customHeight="1">
      <c r="M634" s="89">
        <v>2.26024927590998E7</v>
      </c>
      <c r="N634" s="90">
        <f t="shared" si="23"/>
        <v>634</v>
      </c>
      <c r="O634" s="172"/>
    </row>
    <row r="635" ht="15.75" customHeight="1">
      <c r="M635" s="89">
        <v>2.26385944206724E7</v>
      </c>
      <c r="N635" s="90">
        <f t="shared" si="23"/>
        <v>635</v>
      </c>
      <c r="O635" s="172"/>
    </row>
    <row r="636" ht="15.75" customHeight="1">
      <c r="M636" s="89">
        <v>2.26746960822451E7</v>
      </c>
      <c r="N636" s="90">
        <f t="shared" si="23"/>
        <v>636</v>
      </c>
      <c r="O636" s="172"/>
    </row>
    <row r="637" ht="15.75" customHeight="1">
      <c r="M637" s="89">
        <v>2.27107977438177E7</v>
      </c>
      <c r="N637" s="90">
        <f t="shared" si="23"/>
        <v>637</v>
      </c>
      <c r="O637" s="172"/>
    </row>
    <row r="638" ht="15.75" customHeight="1">
      <c r="M638" s="89">
        <v>2.27468994053904E7</v>
      </c>
      <c r="N638" s="90">
        <f t="shared" si="23"/>
        <v>638</v>
      </c>
      <c r="O638" s="172"/>
    </row>
    <row r="639" ht="15.75" customHeight="1">
      <c r="M639" s="89">
        <v>2.27830010669631E7</v>
      </c>
      <c r="N639" s="90">
        <f t="shared" si="23"/>
        <v>639</v>
      </c>
      <c r="O639" s="172"/>
    </row>
    <row r="640" ht="15.75" customHeight="1">
      <c r="M640" s="89">
        <v>2.28191027285357E7</v>
      </c>
      <c r="N640" s="90">
        <f t="shared" si="23"/>
        <v>640</v>
      </c>
      <c r="O640" s="172"/>
    </row>
    <row r="641" ht="15.75" customHeight="1">
      <c r="M641" s="89">
        <v>2.28552043901084E7</v>
      </c>
      <c r="N641" s="90">
        <f t="shared" si="23"/>
        <v>641</v>
      </c>
      <c r="O641" s="172"/>
    </row>
    <row r="642" ht="15.75" customHeight="1">
      <c r="M642" s="89">
        <v>2.2891306051681E7</v>
      </c>
      <c r="N642" s="90">
        <f t="shared" si="23"/>
        <v>642</v>
      </c>
      <c r="O642" s="172"/>
    </row>
    <row r="643" ht="15.75" customHeight="1">
      <c r="M643" s="89">
        <v>2.29274077132537E7</v>
      </c>
      <c r="N643" s="90">
        <f t="shared" si="23"/>
        <v>643</v>
      </c>
      <c r="O643" s="172"/>
    </row>
    <row r="644" ht="15.75" customHeight="1">
      <c r="M644" s="89">
        <v>2.29635093748264E7</v>
      </c>
      <c r="N644" s="90">
        <f t="shared" si="23"/>
        <v>644</v>
      </c>
      <c r="O644" s="172"/>
    </row>
    <row r="645" ht="15.75" customHeight="1">
      <c r="M645" s="89">
        <v>2.2999611036399E7</v>
      </c>
      <c r="N645" s="90">
        <f t="shared" si="23"/>
        <v>645</v>
      </c>
      <c r="O645" s="172"/>
    </row>
    <row r="646" ht="15.75" customHeight="1">
      <c r="M646" s="89">
        <v>2.30357126979717E7</v>
      </c>
      <c r="N646" s="90">
        <f t="shared" si="23"/>
        <v>646</v>
      </c>
      <c r="O646" s="172"/>
    </row>
    <row r="647" ht="15.75" customHeight="1">
      <c r="M647" s="89">
        <v>2.30718143595443E7</v>
      </c>
      <c r="N647" s="90">
        <f t="shared" si="23"/>
        <v>647</v>
      </c>
      <c r="O647" s="172"/>
    </row>
    <row r="648" ht="15.75" customHeight="1">
      <c r="M648" s="89">
        <v>2.3107916021117E7</v>
      </c>
      <c r="N648" s="90">
        <f t="shared" si="23"/>
        <v>648</v>
      </c>
      <c r="O648" s="172"/>
    </row>
    <row r="649" ht="15.75" customHeight="1">
      <c r="M649" s="89">
        <v>2.31440176826896E7</v>
      </c>
      <c r="N649" s="90">
        <f t="shared" si="23"/>
        <v>649</v>
      </c>
      <c r="O649" s="172"/>
    </row>
    <row r="650" ht="15.75" customHeight="1">
      <c r="M650" s="89">
        <v>2.31801193442623E7</v>
      </c>
      <c r="N650" s="90">
        <f t="shared" si="23"/>
        <v>650</v>
      </c>
      <c r="O650" s="172"/>
    </row>
    <row r="651" ht="15.75" customHeight="1">
      <c r="M651" s="89">
        <v>2.3216221005835E7</v>
      </c>
      <c r="N651" s="90">
        <f t="shared" si="23"/>
        <v>651</v>
      </c>
      <c r="O651" s="172"/>
    </row>
    <row r="652" ht="15.75" customHeight="1">
      <c r="M652" s="89">
        <v>2.32523226674076E7</v>
      </c>
      <c r="N652" s="90">
        <f t="shared" si="23"/>
        <v>652</v>
      </c>
      <c r="O652" s="172"/>
    </row>
    <row r="653" ht="15.75" customHeight="1">
      <c r="M653" s="89">
        <v>2.32884243289803E7</v>
      </c>
      <c r="N653" s="90">
        <f t="shared" si="23"/>
        <v>653</v>
      </c>
      <c r="O653" s="172"/>
    </row>
    <row r="654" ht="15.75" customHeight="1">
      <c r="M654" s="89">
        <v>2.33245259905529E7</v>
      </c>
      <c r="N654" s="90">
        <f t="shared" si="23"/>
        <v>654</v>
      </c>
      <c r="O654" s="172"/>
    </row>
    <row r="655" ht="15.75" customHeight="1">
      <c r="M655" s="89">
        <v>2.33606276521256E7</v>
      </c>
      <c r="N655" s="90">
        <f t="shared" si="23"/>
        <v>655</v>
      </c>
      <c r="O655" s="172"/>
    </row>
    <row r="656" ht="15.75" customHeight="1">
      <c r="M656" s="89">
        <v>2.33967293136983E7</v>
      </c>
      <c r="N656" s="90">
        <f t="shared" si="23"/>
        <v>656</v>
      </c>
      <c r="O656" s="172"/>
    </row>
    <row r="657" ht="15.75" customHeight="1">
      <c r="M657" s="89">
        <v>2.34328309752709E7</v>
      </c>
      <c r="N657" s="90">
        <f t="shared" si="23"/>
        <v>657</v>
      </c>
      <c r="O657" s="172"/>
    </row>
    <row r="658" ht="15.75" customHeight="1">
      <c r="M658" s="89">
        <v>2.34689326368436E7</v>
      </c>
      <c r="N658" s="90">
        <f t="shared" si="23"/>
        <v>658</v>
      </c>
      <c r="O658" s="172"/>
    </row>
    <row r="659" ht="15.75" customHeight="1">
      <c r="M659" s="89">
        <v>2.35050342984162E7</v>
      </c>
      <c r="N659" s="90">
        <f t="shared" si="23"/>
        <v>659</v>
      </c>
      <c r="O659" s="172"/>
    </row>
    <row r="660" ht="15.75" customHeight="1">
      <c r="M660" s="89">
        <v>2.35411359599889E7</v>
      </c>
      <c r="N660" s="90">
        <f t="shared" si="23"/>
        <v>660</v>
      </c>
      <c r="O660" s="172"/>
    </row>
    <row r="661" ht="15.75" customHeight="1">
      <c r="M661" s="89">
        <v>2.35772376215616E7</v>
      </c>
      <c r="N661" s="90">
        <f t="shared" si="23"/>
        <v>661</v>
      </c>
      <c r="O661" s="172"/>
    </row>
    <row r="662" ht="15.75" customHeight="1">
      <c r="M662" s="89">
        <v>2.36133392831342E7</v>
      </c>
      <c r="N662" s="90">
        <f t="shared" si="23"/>
        <v>662</v>
      </c>
      <c r="O662" s="172"/>
    </row>
    <row r="663" ht="15.75" customHeight="1">
      <c r="M663" s="89">
        <v>2.36494409447069E7</v>
      </c>
      <c r="N663" s="90">
        <f t="shared" si="23"/>
        <v>663</v>
      </c>
      <c r="O663" s="172"/>
    </row>
    <row r="664" ht="15.75" customHeight="1">
      <c r="M664" s="89">
        <v>2.36855426062795E7</v>
      </c>
      <c r="N664" s="90">
        <f t="shared" si="23"/>
        <v>664</v>
      </c>
      <c r="O664" s="172"/>
    </row>
    <row r="665" ht="15.75" customHeight="1">
      <c r="M665" s="89">
        <v>2.37216442678522E7</v>
      </c>
      <c r="N665" s="90">
        <f t="shared" si="23"/>
        <v>665</v>
      </c>
      <c r="O665" s="172"/>
    </row>
    <row r="666" ht="15.75" customHeight="1">
      <c r="M666" s="89">
        <v>2.37577459294249E7</v>
      </c>
      <c r="N666" s="90">
        <f t="shared" si="23"/>
        <v>666</v>
      </c>
      <c r="O666" s="172"/>
    </row>
    <row r="667" ht="15.75" customHeight="1">
      <c r="M667" s="89">
        <v>2.37938475909975E7</v>
      </c>
      <c r="N667" s="90">
        <f t="shared" si="23"/>
        <v>667</v>
      </c>
      <c r="O667" s="172"/>
    </row>
    <row r="668" ht="15.75" customHeight="1">
      <c r="M668" s="89">
        <v>2.38299492525702E7</v>
      </c>
      <c r="N668" s="90">
        <f t="shared" si="23"/>
        <v>668</v>
      </c>
      <c r="O668" s="172"/>
    </row>
    <row r="669" ht="15.75" customHeight="1">
      <c r="M669" s="89">
        <v>2.38660509141428E7</v>
      </c>
      <c r="N669" s="90">
        <f t="shared" si="23"/>
        <v>669</v>
      </c>
      <c r="O669" s="172"/>
    </row>
    <row r="670" ht="15.75" customHeight="1">
      <c r="M670" s="89">
        <v>2.39021525757155E7</v>
      </c>
      <c r="N670" s="90">
        <f t="shared" si="23"/>
        <v>670</v>
      </c>
      <c r="O670" s="172"/>
    </row>
    <row r="671" ht="15.75" customHeight="1">
      <c r="M671" s="89">
        <v>2.39382542372882E7</v>
      </c>
      <c r="N671" s="90">
        <f t="shared" si="23"/>
        <v>671</v>
      </c>
      <c r="O671" s="172"/>
    </row>
    <row r="672" ht="15.75" customHeight="1">
      <c r="M672" s="89">
        <v>2.39743558988608E7</v>
      </c>
      <c r="N672" s="90">
        <f t="shared" si="23"/>
        <v>672</v>
      </c>
      <c r="O672" s="172"/>
    </row>
    <row r="673" ht="15.75" customHeight="1">
      <c r="M673" s="89">
        <v>2.40104575604335E7</v>
      </c>
      <c r="N673" s="90">
        <f t="shared" si="23"/>
        <v>673</v>
      </c>
      <c r="O673" s="172"/>
    </row>
    <row r="674" ht="15.75" customHeight="1">
      <c r="M674" s="89">
        <v>2.40465592220061E7</v>
      </c>
      <c r="N674" s="90">
        <f t="shared" si="23"/>
        <v>674</v>
      </c>
      <c r="O674" s="172"/>
    </row>
    <row r="675" ht="15.75" customHeight="1">
      <c r="M675" s="89">
        <v>2.40826608835788E7</v>
      </c>
      <c r="N675" s="90">
        <f t="shared" si="23"/>
        <v>675</v>
      </c>
      <c r="O675" s="172"/>
    </row>
    <row r="676" ht="15.75" customHeight="1">
      <c r="M676" s="89">
        <v>2.41187625451514E7</v>
      </c>
      <c r="N676" s="90">
        <f t="shared" si="23"/>
        <v>676</v>
      </c>
      <c r="O676" s="172"/>
    </row>
    <row r="677" ht="15.75" customHeight="1">
      <c r="M677" s="89">
        <v>2.41548642067241E7</v>
      </c>
      <c r="N677" s="90">
        <f t="shared" si="23"/>
        <v>677</v>
      </c>
      <c r="O677" s="172"/>
    </row>
    <row r="678" ht="15.75" customHeight="1">
      <c r="M678" s="89">
        <v>2.41909658682968E7</v>
      </c>
      <c r="N678" s="90">
        <f t="shared" si="23"/>
        <v>678</v>
      </c>
      <c r="O678" s="172"/>
    </row>
    <row r="679" ht="15.75" customHeight="1">
      <c r="M679" s="89">
        <v>2.42270675298694E7</v>
      </c>
      <c r="N679" s="90">
        <f t="shared" si="23"/>
        <v>679</v>
      </c>
      <c r="O679" s="172"/>
    </row>
    <row r="680" ht="15.75" customHeight="1">
      <c r="M680" s="89">
        <v>2.42631691914421E7</v>
      </c>
      <c r="N680" s="90">
        <f t="shared" si="23"/>
        <v>680</v>
      </c>
      <c r="O680" s="172"/>
    </row>
    <row r="681" ht="15.75" customHeight="1">
      <c r="M681" s="89">
        <v>2.42992708530147E7</v>
      </c>
      <c r="N681" s="90">
        <f t="shared" si="23"/>
        <v>681</v>
      </c>
      <c r="O681" s="172"/>
    </row>
    <row r="682" ht="15.75" customHeight="1">
      <c r="M682" s="89">
        <v>2.43353725145874E7</v>
      </c>
      <c r="N682" s="90">
        <f t="shared" si="23"/>
        <v>682</v>
      </c>
      <c r="O682" s="172"/>
    </row>
    <row r="683" ht="15.75" customHeight="1">
      <c r="M683" s="89">
        <v>2.43714741761601E7</v>
      </c>
      <c r="N683" s="90">
        <f t="shared" si="23"/>
        <v>683</v>
      </c>
      <c r="O683" s="172"/>
    </row>
    <row r="684" ht="15.75" customHeight="1">
      <c r="M684" s="89">
        <v>2.44075758377327E7</v>
      </c>
      <c r="N684" s="90">
        <f t="shared" si="23"/>
        <v>684</v>
      </c>
      <c r="O684" s="172"/>
    </row>
    <row r="685" ht="15.75" customHeight="1">
      <c r="M685" s="89">
        <v>2.44436774993054E7</v>
      </c>
      <c r="N685" s="90">
        <f t="shared" si="23"/>
        <v>685</v>
      </c>
      <c r="O685" s="172"/>
    </row>
    <row r="686" ht="15.75" customHeight="1">
      <c r="M686" s="89">
        <v>2.4479779160878E7</v>
      </c>
      <c r="N686" s="90">
        <f t="shared" si="23"/>
        <v>686</v>
      </c>
      <c r="O686" s="172"/>
    </row>
    <row r="687" ht="15.75" customHeight="1">
      <c r="M687" s="89">
        <v>2.45158808224507E7</v>
      </c>
      <c r="N687" s="90">
        <f t="shared" si="23"/>
        <v>687</v>
      </c>
      <c r="O687" s="172"/>
    </row>
    <row r="688" ht="15.75" customHeight="1">
      <c r="M688" s="89">
        <v>2.45519824840234E7</v>
      </c>
      <c r="N688" s="90">
        <f t="shared" si="23"/>
        <v>688</v>
      </c>
      <c r="O688" s="172"/>
    </row>
    <row r="689" ht="15.75" customHeight="1">
      <c r="M689" s="89">
        <v>2.4588084145596E7</v>
      </c>
      <c r="N689" s="90">
        <f t="shared" si="23"/>
        <v>689</v>
      </c>
      <c r="O689" s="172"/>
    </row>
    <row r="690" ht="15.75" customHeight="1">
      <c r="M690" s="89">
        <v>2.46241858071687E7</v>
      </c>
      <c r="N690" s="90">
        <f t="shared" si="23"/>
        <v>690</v>
      </c>
      <c r="O690" s="172"/>
    </row>
    <row r="691" ht="15.75" customHeight="1">
      <c r="M691" s="89">
        <v>2.46602874687413E7</v>
      </c>
      <c r="N691" s="90">
        <f t="shared" si="23"/>
        <v>691</v>
      </c>
      <c r="O691" s="172"/>
    </row>
    <row r="692" ht="15.75" customHeight="1">
      <c r="M692" s="89">
        <v>2.4696389130314E7</v>
      </c>
      <c r="N692" s="90">
        <f t="shared" si="23"/>
        <v>692</v>
      </c>
      <c r="O692" s="172"/>
    </row>
    <row r="693" ht="15.75" customHeight="1">
      <c r="M693" s="89">
        <v>2.47324907918867E7</v>
      </c>
      <c r="N693" s="90">
        <f t="shared" si="23"/>
        <v>693</v>
      </c>
      <c r="O693" s="172"/>
    </row>
    <row r="694" ht="15.75" customHeight="1">
      <c r="M694" s="89">
        <v>2.47685924534593E7</v>
      </c>
      <c r="N694" s="90">
        <f t="shared" si="23"/>
        <v>694</v>
      </c>
      <c r="O694" s="172"/>
    </row>
    <row r="695" ht="15.75" customHeight="1">
      <c r="M695" s="89">
        <v>2.4804694115032E7</v>
      </c>
      <c r="N695" s="90">
        <f t="shared" si="23"/>
        <v>695</v>
      </c>
      <c r="O695" s="172"/>
    </row>
    <row r="696" ht="15.75" customHeight="1">
      <c r="M696" s="89">
        <v>2.48407957766046E7</v>
      </c>
      <c r="N696" s="90">
        <f t="shared" si="23"/>
        <v>696</v>
      </c>
      <c r="O696" s="172"/>
    </row>
    <row r="697" ht="15.75" customHeight="1">
      <c r="M697" s="89">
        <v>2.48768974381773E7</v>
      </c>
      <c r="N697" s="90">
        <f t="shared" si="23"/>
        <v>697</v>
      </c>
      <c r="O697" s="172"/>
    </row>
    <row r="698" ht="15.75" customHeight="1">
      <c r="M698" s="89">
        <v>2.49129990997499E7</v>
      </c>
      <c r="N698" s="90">
        <f t="shared" si="23"/>
        <v>698</v>
      </c>
      <c r="O698" s="172"/>
    </row>
    <row r="699" ht="15.75" customHeight="1">
      <c r="M699" s="89">
        <v>2.49491007613226E7</v>
      </c>
      <c r="N699" s="90">
        <f t="shared" si="23"/>
        <v>699</v>
      </c>
      <c r="O699" s="172"/>
    </row>
    <row r="700" ht="15.75" customHeight="1">
      <c r="M700" s="89">
        <v>2.49852024228953E7</v>
      </c>
      <c r="N700" s="90">
        <f t="shared" si="23"/>
        <v>700</v>
      </c>
      <c r="O700" s="172"/>
    </row>
    <row r="701" ht="15.75" customHeight="1">
      <c r="M701" s="89">
        <v>2.50213040844679E7</v>
      </c>
      <c r="N701" s="90">
        <f t="shared" si="23"/>
        <v>701</v>
      </c>
      <c r="O701" s="172"/>
    </row>
    <row r="702" ht="15.75" customHeight="1">
      <c r="M702" s="89">
        <v>2.50574057460406E7</v>
      </c>
      <c r="N702" s="90">
        <f t="shared" si="23"/>
        <v>702</v>
      </c>
      <c r="O702" s="172"/>
    </row>
    <row r="703" ht="15.75" customHeight="1">
      <c r="M703" s="89">
        <v>2.50935074076132E7</v>
      </c>
      <c r="N703" s="90">
        <f t="shared" si="23"/>
        <v>703</v>
      </c>
      <c r="O703" s="172"/>
    </row>
    <row r="704" ht="15.75" customHeight="1">
      <c r="M704" s="89">
        <v>2.51296090691859E7</v>
      </c>
      <c r="N704" s="90">
        <f t="shared" si="23"/>
        <v>704</v>
      </c>
      <c r="O704" s="172"/>
    </row>
    <row r="705" ht="15.75" customHeight="1">
      <c r="M705" s="89">
        <v>2.51657107307586E7</v>
      </c>
      <c r="N705" s="90">
        <f t="shared" si="23"/>
        <v>705</v>
      </c>
      <c r="O705" s="172"/>
    </row>
    <row r="706" ht="15.75" customHeight="1">
      <c r="M706" s="89">
        <v>2.52018123923312E7</v>
      </c>
      <c r="N706" s="90">
        <f t="shared" si="23"/>
        <v>706</v>
      </c>
      <c r="O706" s="172"/>
    </row>
    <row r="707" ht="15.75" customHeight="1">
      <c r="M707" s="89">
        <v>2.52379140539039E7</v>
      </c>
      <c r="N707" s="90">
        <f t="shared" si="23"/>
        <v>707</v>
      </c>
      <c r="O707" s="172"/>
    </row>
    <row r="708" ht="15.75" customHeight="1">
      <c r="M708" s="89">
        <v>2.52740157154765E7</v>
      </c>
      <c r="N708" s="90">
        <f t="shared" si="23"/>
        <v>708</v>
      </c>
      <c r="O708" s="172"/>
    </row>
    <row r="709" ht="15.75" customHeight="1">
      <c r="M709" s="89">
        <v>2.53101173770492E7</v>
      </c>
      <c r="N709" s="90">
        <f t="shared" si="23"/>
        <v>709</v>
      </c>
      <c r="O709" s="172"/>
    </row>
    <row r="710" ht="15.75" customHeight="1">
      <c r="M710" s="89">
        <v>2.53462190386219E7</v>
      </c>
      <c r="N710" s="90">
        <f t="shared" si="23"/>
        <v>710</v>
      </c>
      <c r="O710" s="172"/>
    </row>
    <row r="711" ht="15.75" customHeight="1">
      <c r="M711" s="89">
        <v>2.53823207001945E7</v>
      </c>
      <c r="N711" s="90">
        <f t="shared" si="23"/>
        <v>711</v>
      </c>
      <c r="O711" s="172"/>
    </row>
    <row r="712" ht="15.75" customHeight="1">
      <c r="M712" s="89">
        <v>2.54184223617672E7</v>
      </c>
      <c r="N712" s="90">
        <f t="shared" si="23"/>
        <v>712</v>
      </c>
      <c r="O712" s="172"/>
    </row>
    <row r="713" ht="15.75" customHeight="1">
      <c r="M713" s="89">
        <v>2.54545240233398E7</v>
      </c>
      <c r="N713" s="90">
        <f t="shared" si="23"/>
        <v>713</v>
      </c>
      <c r="O713" s="172"/>
    </row>
    <row r="714" ht="15.75" customHeight="1">
      <c r="M714" s="89">
        <v>2.54906256849125E7</v>
      </c>
      <c r="N714" s="90">
        <f t="shared" si="23"/>
        <v>714</v>
      </c>
      <c r="O714" s="172"/>
    </row>
    <row r="715" ht="15.75" customHeight="1">
      <c r="M715" s="89">
        <v>2.55267273464852E7</v>
      </c>
      <c r="N715" s="90">
        <f t="shared" si="23"/>
        <v>715</v>
      </c>
      <c r="O715" s="172"/>
    </row>
    <row r="716" ht="15.75" customHeight="1">
      <c r="M716" s="89">
        <v>2.55628290080578E7</v>
      </c>
      <c r="N716" s="90">
        <f t="shared" si="23"/>
        <v>716</v>
      </c>
      <c r="O716" s="172"/>
    </row>
    <row r="717" ht="15.75" customHeight="1">
      <c r="M717" s="89">
        <v>2.55989306696305E7</v>
      </c>
      <c r="N717" s="90">
        <f t="shared" si="23"/>
        <v>717</v>
      </c>
      <c r="O717" s="172"/>
    </row>
    <row r="718" ht="15.75" customHeight="1">
      <c r="M718" s="89">
        <v>2.56350323312031E7</v>
      </c>
      <c r="N718" s="90">
        <f t="shared" si="23"/>
        <v>718</v>
      </c>
      <c r="O718" s="172"/>
    </row>
    <row r="719" ht="15.75" customHeight="1">
      <c r="M719" s="89">
        <v>2.56711339927758E7</v>
      </c>
      <c r="N719" s="90">
        <f t="shared" si="23"/>
        <v>719</v>
      </c>
      <c r="O719" s="172"/>
    </row>
    <row r="720" ht="15.75" customHeight="1">
      <c r="M720" s="89">
        <v>2.57072356543484E7</v>
      </c>
      <c r="N720" s="90">
        <f t="shared" si="23"/>
        <v>720</v>
      </c>
      <c r="O720" s="172"/>
    </row>
    <row r="721" ht="15.75" customHeight="1">
      <c r="M721" s="89">
        <v>2.57433373159211E7</v>
      </c>
      <c r="N721" s="90">
        <f t="shared" si="23"/>
        <v>721</v>
      </c>
      <c r="O721" s="172"/>
    </row>
    <row r="722" ht="15.75" customHeight="1">
      <c r="M722" s="89">
        <v>2.57794389774938E7</v>
      </c>
      <c r="N722" s="90">
        <f t="shared" si="23"/>
        <v>722</v>
      </c>
      <c r="O722" s="172"/>
    </row>
    <row r="723" ht="15.75" customHeight="1">
      <c r="M723" s="89">
        <v>2.58155406390664E7</v>
      </c>
      <c r="N723" s="90">
        <f t="shared" si="23"/>
        <v>723</v>
      </c>
      <c r="O723" s="172"/>
    </row>
    <row r="724" ht="15.75" customHeight="1">
      <c r="M724" s="89">
        <v>2.58516423006391E7</v>
      </c>
      <c r="N724" s="90">
        <f t="shared" si="23"/>
        <v>724</v>
      </c>
      <c r="O724" s="172"/>
    </row>
    <row r="725" ht="15.75" customHeight="1">
      <c r="M725" s="89">
        <v>2.58877439622117E7</v>
      </c>
      <c r="N725" s="90">
        <f t="shared" si="23"/>
        <v>725</v>
      </c>
      <c r="O725" s="172"/>
    </row>
    <row r="726" ht="15.75" customHeight="1">
      <c r="M726" s="89">
        <v>2.59238456237844E7</v>
      </c>
      <c r="N726" s="90">
        <f t="shared" si="23"/>
        <v>726</v>
      </c>
      <c r="O726" s="172"/>
    </row>
    <row r="727" ht="15.75" customHeight="1">
      <c r="M727" s="89">
        <v>2.59599472853571E7</v>
      </c>
      <c r="N727" s="90">
        <f t="shared" si="23"/>
        <v>727</v>
      </c>
      <c r="O727" s="172"/>
    </row>
    <row r="728" ht="15.75" customHeight="1">
      <c r="M728" s="89">
        <v>2.59960489469297E7</v>
      </c>
      <c r="N728" s="90">
        <f t="shared" si="23"/>
        <v>728</v>
      </c>
      <c r="O728" s="172"/>
    </row>
    <row r="729" ht="15.75" customHeight="1">
      <c r="M729" s="89">
        <v>2.60321506085024E7</v>
      </c>
      <c r="N729" s="90">
        <f t="shared" si="23"/>
        <v>729</v>
      </c>
      <c r="O729" s="172"/>
    </row>
    <row r="730" ht="15.75" customHeight="1">
      <c r="M730" s="89">
        <v>2.6068252270075E7</v>
      </c>
      <c r="N730" s="90">
        <f t="shared" si="23"/>
        <v>730</v>
      </c>
      <c r="O730" s="172"/>
    </row>
    <row r="731" ht="15.75" customHeight="1">
      <c r="M731" s="89">
        <v>2.61043539316477E7</v>
      </c>
      <c r="N731" s="90">
        <f t="shared" si="23"/>
        <v>731</v>
      </c>
      <c r="O731" s="172"/>
    </row>
    <row r="732" ht="15.75" customHeight="1">
      <c r="M732" s="89">
        <v>2.61404555932204E7</v>
      </c>
      <c r="N732" s="90">
        <f t="shared" si="23"/>
        <v>732</v>
      </c>
      <c r="O732" s="172"/>
    </row>
    <row r="733" ht="15.75" customHeight="1">
      <c r="M733" s="89">
        <v>2.6176557254793E7</v>
      </c>
      <c r="N733" s="90">
        <f t="shared" si="23"/>
        <v>733</v>
      </c>
      <c r="O733" s="172"/>
    </row>
    <row r="734" ht="15.75" customHeight="1">
      <c r="M734" s="89">
        <v>2.62126589163657E7</v>
      </c>
      <c r="N734" s="90">
        <f t="shared" si="23"/>
        <v>734</v>
      </c>
      <c r="O734" s="172"/>
    </row>
    <row r="735" ht="15.75" customHeight="1">
      <c r="M735" s="89">
        <v>2.62487605779383E7</v>
      </c>
      <c r="N735" s="90">
        <f t="shared" si="23"/>
        <v>735</v>
      </c>
      <c r="O735" s="172"/>
    </row>
    <row r="736" ht="15.75" customHeight="1">
      <c r="M736" s="89">
        <v>2.6284862239511E7</v>
      </c>
      <c r="N736" s="90">
        <f t="shared" si="23"/>
        <v>736</v>
      </c>
      <c r="O736" s="172"/>
    </row>
    <row r="737" ht="15.75" customHeight="1">
      <c r="M737" s="89">
        <v>2.63209639010836E7</v>
      </c>
      <c r="N737" s="90">
        <f t="shared" si="23"/>
        <v>737</v>
      </c>
      <c r="O737" s="172"/>
    </row>
    <row r="738" ht="15.75" customHeight="1">
      <c r="M738" s="89">
        <v>2.63570655626563E7</v>
      </c>
      <c r="N738" s="90">
        <f t="shared" si="23"/>
        <v>738</v>
      </c>
      <c r="O738" s="172"/>
    </row>
    <row r="739" ht="15.75" customHeight="1">
      <c r="M739" s="89">
        <v>2.6393167224229E7</v>
      </c>
      <c r="N739" s="90">
        <f t="shared" si="23"/>
        <v>739</v>
      </c>
      <c r="O739" s="172"/>
    </row>
    <row r="740" ht="15.75" customHeight="1">
      <c r="M740" s="89">
        <v>2.64292688858016E7</v>
      </c>
      <c r="N740" s="90">
        <f t="shared" si="23"/>
        <v>740</v>
      </c>
      <c r="O740" s="172"/>
    </row>
    <row r="741" ht="15.75" customHeight="1">
      <c r="M741" s="89">
        <v>2.64653705473743E7</v>
      </c>
      <c r="N741" s="90">
        <f t="shared" si="23"/>
        <v>741</v>
      </c>
      <c r="O741" s="172"/>
    </row>
    <row r="742" ht="15.75" customHeight="1">
      <c r="M742" s="89">
        <v>2.65014722089469E7</v>
      </c>
      <c r="N742" s="90">
        <f t="shared" si="23"/>
        <v>742</v>
      </c>
      <c r="O742" s="172"/>
    </row>
    <row r="743" ht="15.75" customHeight="1">
      <c r="M743" s="89">
        <v>2.65375738705196E7</v>
      </c>
      <c r="N743" s="90">
        <f t="shared" si="23"/>
        <v>743</v>
      </c>
      <c r="O743" s="172"/>
    </row>
    <row r="744" ht="15.75" customHeight="1">
      <c r="M744" s="89">
        <v>2.65736755320923E7</v>
      </c>
      <c r="N744" s="90">
        <f t="shared" si="23"/>
        <v>744</v>
      </c>
      <c r="O744" s="172"/>
    </row>
    <row r="745" ht="15.75" customHeight="1">
      <c r="M745" s="89">
        <v>2.66097771936649E7</v>
      </c>
      <c r="N745" s="90">
        <f t="shared" si="23"/>
        <v>745</v>
      </c>
      <c r="O745" s="172"/>
    </row>
    <row r="746" ht="15.75" customHeight="1">
      <c r="M746" s="89">
        <v>2.66458788552376E7</v>
      </c>
      <c r="N746" s="90">
        <f t="shared" si="23"/>
        <v>746</v>
      </c>
      <c r="O746" s="172"/>
    </row>
    <row r="747" ht="15.75" customHeight="1">
      <c r="M747" s="89">
        <v>2.66819805168102E7</v>
      </c>
      <c r="N747" s="90">
        <f t="shared" si="23"/>
        <v>747</v>
      </c>
      <c r="O747" s="172"/>
    </row>
    <row r="748" ht="15.75" customHeight="1">
      <c r="M748" s="89">
        <v>2.67180821783829E7</v>
      </c>
      <c r="N748" s="90">
        <f t="shared" si="23"/>
        <v>748</v>
      </c>
      <c r="O748" s="172"/>
    </row>
    <row r="749" ht="15.75" customHeight="1">
      <c r="M749" s="89">
        <v>2.67541838399556E7</v>
      </c>
      <c r="N749" s="90">
        <f t="shared" si="23"/>
        <v>749</v>
      </c>
      <c r="O749" s="172"/>
    </row>
    <row r="750" ht="15.75" customHeight="1">
      <c r="M750" s="89">
        <v>2.67902855015282E7</v>
      </c>
      <c r="N750" s="90">
        <f t="shared" si="23"/>
        <v>750</v>
      </c>
      <c r="O750" s="172"/>
    </row>
    <row r="751" ht="15.75" customHeight="1">
      <c r="M751" s="89">
        <v>2.68263871631009E7</v>
      </c>
      <c r="N751" s="90">
        <f t="shared" si="23"/>
        <v>751</v>
      </c>
      <c r="O751" s="172"/>
    </row>
    <row r="752" ht="15.75" customHeight="1">
      <c r="M752" s="89">
        <v>2.68624888246735E7</v>
      </c>
      <c r="N752" s="90">
        <f t="shared" si="23"/>
        <v>752</v>
      </c>
      <c r="O752" s="172"/>
    </row>
    <row r="753" ht="15.75" customHeight="1">
      <c r="M753" s="89">
        <v>2.68985904862462E7</v>
      </c>
      <c r="N753" s="90">
        <f t="shared" si="23"/>
        <v>753</v>
      </c>
      <c r="O753" s="172"/>
    </row>
    <row r="754" ht="15.75" customHeight="1">
      <c r="M754" s="89">
        <v>2.69346921478189E7</v>
      </c>
      <c r="N754" s="90">
        <f t="shared" si="23"/>
        <v>754</v>
      </c>
      <c r="O754" s="172"/>
    </row>
    <row r="755" ht="15.75" customHeight="1">
      <c r="M755" s="89">
        <v>2.69707938093915E7</v>
      </c>
      <c r="N755" s="90">
        <f t="shared" si="23"/>
        <v>755</v>
      </c>
      <c r="O755" s="172"/>
    </row>
    <row r="756" ht="15.75" customHeight="1">
      <c r="M756" s="89">
        <v>2.70068954709642E7</v>
      </c>
      <c r="N756" s="90">
        <f t="shared" si="23"/>
        <v>756</v>
      </c>
      <c r="O756" s="172"/>
    </row>
    <row r="757" ht="15.75" customHeight="1">
      <c r="M757" s="89">
        <v>2.70429971325368E7</v>
      </c>
      <c r="N757" s="90">
        <f t="shared" si="23"/>
        <v>757</v>
      </c>
      <c r="O757" s="172"/>
    </row>
    <row r="758" ht="15.75" customHeight="1">
      <c r="M758" s="89">
        <v>2.70790987941095E7</v>
      </c>
      <c r="N758" s="90">
        <f t="shared" si="23"/>
        <v>758</v>
      </c>
      <c r="O758" s="172"/>
    </row>
    <row r="759" ht="15.75" customHeight="1">
      <c r="M759" s="89">
        <v>2.71152004556822E7</v>
      </c>
      <c r="N759" s="90">
        <f t="shared" si="23"/>
        <v>759</v>
      </c>
      <c r="O759" s="172"/>
    </row>
    <row r="760" ht="15.75" customHeight="1">
      <c r="M760" s="89">
        <v>2.71513021172548E7</v>
      </c>
      <c r="N760" s="90">
        <f t="shared" si="23"/>
        <v>760</v>
      </c>
      <c r="O760" s="172"/>
    </row>
    <row r="761" ht="15.75" customHeight="1">
      <c r="M761" s="89">
        <v>2.71874037788275E7</v>
      </c>
      <c r="N761" s="90">
        <f t="shared" si="23"/>
        <v>761</v>
      </c>
      <c r="O761" s="172"/>
    </row>
    <row r="762" ht="15.75" customHeight="1">
      <c r="M762" s="89">
        <v>2.72235054404001E7</v>
      </c>
      <c r="N762" s="90">
        <f t="shared" si="23"/>
        <v>762</v>
      </c>
      <c r="O762" s="172"/>
    </row>
    <row r="763" ht="15.75" customHeight="1">
      <c r="M763" s="89">
        <v>2.72596071019728E7</v>
      </c>
      <c r="N763" s="90">
        <f t="shared" si="23"/>
        <v>763</v>
      </c>
      <c r="O763" s="172"/>
    </row>
    <row r="764" ht="15.75" customHeight="1">
      <c r="M764" s="89">
        <v>2.72957087635454E7</v>
      </c>
      <c r="N764" s="90">
        <f t="shared" si="23"/>
        <v>764</v>
      </c>
      <c r="O764" s="172"/>
    </row>
    <row r="765" ht="15.75" customHeight="1">
      <c r="M765" s="89">
        <v>2.73318104251181E7</v>
      </c>
      <c r="N765" s="90">
        <f t="shared" si="23"/>
        <v>765</v>
      </c>
      <c r="O765" s="172"/>
    </row>
    <row r="766" ht="15.75" customHeight="1">
      <c r="M766" s="89">
        <v>2.73679120866908E7</v>
      </c>
      <c r="N766" s="90">
        <f t="shared" si="23"/>
        <v>766</v>
      </c>
      <c r="O766" s="172"/>
    </row>
    <row r="767" ht="15.75" customHeight="1">
      <c r="M767" s="89">
        <v>2.74040137482634E7</v>
      </c>
      <c r="N767" s="90">
        <f t="shared" si="23"/>
        <v>767</v>
      </c>
      <c r="O767" s="172"/>
    </row>
    <row r="768" ht="15.75" customHeight="1">
      <c r="M768" s="89">
        <v>2.74401154098361E7</v>
      </c>
      <c r="N768" s="90">
        <f t="shared" si="23"/>
        <v>768</v>
      </c>
      <c r="O768" s="172"/>
    </row>
    <row r="769" ht="15.75" customHeight="1">
      <c r="M769" s="89">
        <v>2.74762170714087E7</v>
      </c>
      <c r="N769" s="90">
        <f t="shared" si="23"/>
        <v>769</v>
      </c>
      <c r="O769" s="172"/>
    </row>
    <row r="770" ht="15.75" customHeight="1">
      <c r="M770" s="89">
        <v>2.75123187329814E7</v>
      </c>
      <c r="N770" s="90">
        <f t="shared" si="23"/>
        <v>770</v>
      </c>
      <c r="O770" s="172"/>
    </row>
    <row r="771" ht="15.75" customHeight="1">
      <c r="M771" s="89">
        <v>2.75484203945541E7</v>
      </c>
      <c r="N771" s="90">
        <f t="shared" si="23"/>
        <v>771</v>
      </c>
      <c r="O771" s="172"/>
    </row>
    <row r="772" ht="15.75" customHeight="1">
      <c r="M772" s="89">
        <v>2.75845220561267E7</v>
      </c>
      <c r="N772" s="90">
        <f t="shared" si="23"/>
        <v>772</v>
      </c>
      <c r="O772" s="172"/>
    </row>
    <row r="773" ht="15.75" customHeight="1">
      <c r="M773" s="89">
        <v>2.76206237176994E7</v>
      </c>
      <c r="N773" s="90">
        <f t="shared" si="23"/>
        <v>773</v>
      </c>
      <c r="O773" s="172"/>
    </row>
    <row r="774" ht="15.75" customHeight="1">
      <c r="M774" s="89">
        <v>2.7656725379272E7</v>
      </c>
      <c r="N774" s="90">
        <f t="shared" si="23"/>
        <v>774</v>
      </c>
      <c r="O774" s="172"/>
    </row>
    <row r="775" ht="15.75" customHeight="1">
      <c r="M775" s="89">
        <v>2.76928270408447E7</v>
      </c>
      <c r="N775" s="90">
        <f t="shared" si="23"/>
        <v>775</v>
      </c>
      <c r="O775" s="172"/>
    </row>
    <row r="776" ht="15.75" customHeight="1">
      <c r="M776" s="89">
        <v>2.77289287024174E7</v>
      </c>
      <c r="N776" s="90">
        <f t="shared" si="23"/>
        <v>776</v>
      </c>
      <c r="O776" s="172"/>
    </row>
    <row r="777" ht="15.75" customHeight="1">
      <c r="M777" s="89">
        <v>2.776503036399E7</v>
      </c>
      <c r="N777" s="90">
        <f t="shared" si="23"/>
        <v>777</v>
      </c>
      <c r="O777" s="172"/>
    </row>
    <row r="778" ht="15.75" customHeight="1">
      <c r="M778" s="89">
        <v>2.78011320255627E7</v>
      </c>
      <c r="N778" s="90">
        <f t="shared" si="23"/>
        <v>778</v>
      </c>
      <c r="O778" s="172"/>
    </row>
    <row r="779" ht="15.75" customHeight="1">
      <c r="M779" s="89">
        <v>2.78372336871353E7</v>
      </c>
      <c r="N779" s="90">
        <f t="shared" si="23"/>
        <v>779</v>
      </c>
      <c r="O779" s="172"/>
    </row>
    <row r="780" ht="15.75" customHeight="1">
      <c r="M780" s="89">
        <v>2.7873335348708E7</v>
      </c>
      <c r="N780" s="90">
        <f t="shared" si="23"/>
        <v>780</v>
      </c>
      <c r="O780" s="172"/>
    </row>
    <row r="781" ht="15.75" customHeight="1">
      <c r="M781" s="89">
        <v>2.79094370102807E7</v>
      </c>
      <c r="N781" s="90">
        <f t="shared" si="23"/>
        <v>781</v>
      </c>
      <c r="O781" s="172"/>
    </row>
    <row r="782" ht="15.75" customHeight="1">
      <c r="M782" s="89">
        <v>2.79455386718533E7</v>
      </c>
      <c r="N782" s="90">
        <f t="shared" si="23"/>
        <v>782</v>
      </c>
      <c r="O782" s="172"/>
    </row>
    <row r="783" ht="15.75" customHeight="1">
      <c r="M783" s="89">
        <v>2.7981640333426E7</v>
      </c>
      <c r="N783" s="90">
        <f t="shared" si="23"/>
        <v>783</v>
      </c>
      <c r="O783" s="172"/>
    </row>
    <row r="784" ht="15.75" customHeight="1">
      <c r="M784" s="89">
        <v>2.80177419949986E7</v>
      </c>
      <c r="N784" s="90">
        <f t="shared" si="23"/>
        <v>784</v>
      </c>
      <c r="O784" s="172"/>
    </row>
    <row r="785" ht="15.75" customHeight="1">
      <c r="M785" s="89">
        <v>2.80538436565713E7</v>
      </c>
      <c r="N785" s="90">
        <f t="shared" si="23"/>
        <v>785</v>
      </c>
      <c r="O785" s="172"/>
    </row>
    <row r="786" ht="15.75" customHeight="1">
      <c r="M786" s="89">
        <v>2.80899453181439E7</v>
      </c>
      <c r="N786" s="90">
        <f t="shared" si="23"/>
        <v>786</v>
      </c>
      <c r="O786" s="172"/>
    </row>
    <row r="787" ht="15.75" customHeight="1">
      <c r="M787" s="89">
        <v>2.81260469797166E7</v>
      </c>
      <c r="N787" s="90">
        <f t="shared" si="23"/>
        <v>787</v>
      </c>
      <c r="O787" s="172"/>
    </row>
    <row r="788" ht="15.75" customHeight="1">
      <c r="M788" s="89">
        <v>2.81621486412893E7</v>
      </c>
      <c r="N788" s="90">
        <f t="shared" si="23"/>
        <v>788</v>
      </c>
      <c r="O788" s="172"/>
    </row>
    <row r="789" ht="15.75" customHeight="1">
      <c r="M789" s="89">
        <v>2.81982503028619E7</v>
      </c>
      <c r="N789" s="90">
        <f t="shared" si="23"/>
        <v>789</v>
      </c>
      <c r="O789" s="172"/>
    </row>
    <row r="790" ht="15.75" customHeight="1">
      <c r="M790" s="89">
        <v>2.82343519644346E7</v>
      </c>
      <c r="N790" s="90">
        <f t="shared" si="23"/>
        <v>790</v>
      </c>
      <c r="O790" s="172"/>
    </row>
    <row r="791" ht="15.75" customHeight="1">
      <c r="M791" s="89">
        <v>2.82704536260072E7</v>
      </c>
      <c r="N791" s="90">
        <f t="shared" si="23"/>
        <v>791</v>
      </c>
      <c r="O791" s="172"/>
    </row>
    <row r="792" ht="15.75" customHeight="1">
      <c r="M792" s="89">
        <v>2.83065552875799E7</v>
      </c>
      <c r="N792" s="90">
        <f t="shared" si="23"/>
        <v>792</v>
      </c>
      <c r="O792" s="172"/>
    </row>
    <row r="793" ht="15.75" customHeight="1">
      <c r="M793" s="89">
        <v>2.83426569491526E7</v>
      </c>
      <c r="N793" s="90">
        <f t="shared" si="23"/>
        <v>793</v>
      </c>
      <c r="O793" s="172"/>
    </row>
    <row r="794" ht="15.75" customHeight="1">
      <c r="M794" s="89">
        <v>2.83787586107252E7</v>
      </c>
      <c r="N794" s="90">
        <f t="shared" si="23"/>
        <v>794</v>
      </c>
      <c r="O794" s="172"/>
    </row>
    <row r="795" ht="15.75" customHeight="1">
      <c r="M795" s="89">
        <v>2.84148602722979E7</v>
      </c>
      <c r="N795" s="90">
        <f t="shared" si="23"/>
        <v>795</v>
      </c>
      <c r="O795" s="172"/>
    </row>
    <row r="796" ht="15.75" customHeight="1">
      <c r="M796" s="89">
        <v>2.84509619338705E7</v>
      </c>
      <c r="N796" s="90">
        <f t="shared" si="23"/>
        <v>796</v>
      </c>
      <c r="O796" s="172"/>
    </row>
    <row r="797" ht="15.75" customHeight="1">
      <c r="M797" s="89">
        <v>2.84870635954432E7</v>
      </c>
      <c r="N797" s="90">
        <f t="shared" si="23"/>
        <v>797</v>
      </c>
      <c r="O797" s="172"/>
    </row>
    <row r="798" ht="15.75" customHeight="1">
      <c r="M798" s="89">
        <v>2.85231652570159E7</v>
      </c>
      <c r="N798" s="90">
        <f t="shared" si="23"/>
        <v>798</v>
      </c>
      <c r="O798" s="172"/>
    </row>
    <row r="799" ht="15.75" customHeight="1">
      <c r="M799" s="89">
        <v>2.85592669185885E7</v>
      </c>
      <c r="N799" s="90">
        <f t="shared" si="23"/>
        <v>799</v>
      </c>
      <c r="O799" s="172"/>
    </row>
    <row r="800" ht="15.75" customHeight="1">
      <c r="M800" s="89">
        <v>2.85953685801612E7</v>
      </c>
      <c r="N800" s="90">
        <f t="shared" si="23"/>
        <v>800</v>
      </c>
      <c r="O800" s="172"/>
    </row>
    <row r="801" ht="15.75" customHeight="1">
      <c r="M801" s="89">
        <v>2.86314702417338E7</v>
      </c>
      <c r="N801" s="90">
        <f t="shared" si="23"/>
        <v>801</v>
      </c>
      <c r="O801" s="172"/>
    </row>
    <row r="802" ht="15.75" customHeight="1">
      <c r="M802" s="89">
        <v>2.86675719033065E7</v>
      </c>
      <c r="N802" s="90">
        <f t="shared" si="23"/>
        <v>802</v>
      </c>
      <c r="O802" s="172"/>
    </row>
    <row r="803" ht="15.75" customHeight="1">
      <c r="M803" s="89">
        <v>2.87036735648792E7</v>
      </c>
      <c r="N803" s="90">
        <f t="shared" si="23"/>
        <v>803</v>
      </c>
      <c r="O803" s="172"/>
    </row>
    <row r="804" ht="15.75" customHeight="1">
      <c r="M804" s="89">
        <v>2.87397752264518E7</v>
      </c>
      <c r="N804" s="90">
        <f t="shared" si="23"/>
        <v>804</v>
      </c>
      <c r="O804" s="172"/>
    </row>
    <row r="805" ht="15.75" customHeight="1">
      <c r="M805" s="89">
        <v>2.87758768880245E7</v>
      </c>
      <c r="N805" s="90">
        <f t="shared" si="23"/>
        <v>805</v>
      </c>
      <c r="O805" s="172"/>
    </row>
    <row r="806" ht="15.75" customHeight="1">
      <c r="M806" s="89">
        <v>2.88119785495971E7</v>
      </c>
      <c r="N806" s="90">
        <f t="shared" si="23"/>
        <v>806</v>
      </c>
      <c r="O806" s="172"/>
    </row>
    <row r="807" ht="15.75" customHeight="1">
      <c r="M807" s="89">
        <v>2.88480802111698E7</v>
      </c>
      <c r="N807" s="90">
        <f t="shared" si="23"/>
        <v>807</v>
      </c>
      <c r="O807" s="172"/>
    </row>
    <row r="808" ht="15.75" customHeight="1">
      <c r="M808" s="89">
        <v>2.88841818727424E7</v>
      </c>
      <c r="N808" s="90">
        <f t="shared" si="23"/>
        <v>808</v>
      </c>
      <c r="O808" s="172"/>
    </row>
    <row r="809" ht="15.75" customHeight="1">
      <c r="M809" s="89">
        <v>2.89202835343151E7</v>
      </c>
      <c r="N809" s="90">
        <f t="shared" si="23"/>
        <v>809</v>
      </c>
      <c r="O809" s="172"/>
    </row>
    <row r="810" ht="15.75" customHeight="1">
      <c r="M810" s="89">
        <v>2.89563851958878E7</v>
      </c>
      <c r="N810" s="90">
        <f t="shared" si="23"/>
        <v>810</v>
      </c>
      <c r="O810" s="172"/>
    </row>
    <row r="811" ht="15.75" customHeight="1">
      <c r="M811" s="89">
        <v>2.89924868574604E7</v>
      </c>
      <c r="N811" s="90">
        <f t="shared" si="23"/>
        <v>811</v>
      </c>
      <c r="O811" s="172"/>
    </row>
    <row r="812" ht="15.75" customHeight="1">
      <c r="M812" s="89">
        <v>2.90285885190331E7</v>
      </c>
      <c r="N812" s="90">
        <f t="shared" si="23"/>
        <v>812</v>
      </c>
      <c r="O812" s="172"/>
    </row>
    <row r="813" ht="15.75" customHeight="1">
      <c r="M813" s="89">
        <v>2.90646901806057E7</v>
      </c>
      <c r="N813" s="90">
        <f t="shared" si="23"/>
        <v>813</v>
      </c>
      <c r="O813" s="172"/>
    </row>
    <row r="814" ht="15.75" customHeight="1">
      <c r="M814" s="89">
        <v>2.91007918421784E7</v>
      </c>
      <c r="N814" s="90">
        <f t="shared" si="23"/>
        <v>814</v>
      </c>
      <c r="O814" s="172"/>
    </row>
    <row r="815" ht="15.75" customHeight="1">
      <c r="M815" s="89">
        <v>2.91368935037511E7</v>
      </c>
      <c r="N815" s="90">
        <f t="shared" si="23"/>
        <v>815</v>
      </c>
      <c r="O815" s="172"/>
    </row>
    <row r="816" ht="15.75" customHeight="1">
      <c r="M816" s="89">
        <v>2.91729951653237E7</v>
      </c>
      <c r="N816" s="90">
        <f t="shared" si="23"/>
        <v>816</v>
      </c>
      <c r="O816" s="172"/>
    </row>
    <row r="817" ht="15.75" customHeight="1">
      <c r="M817" s="89">
        <v>2.92090968268964E7</v>
      </c>
      <c r="N817" s="90">
        <f t="shared" si="23"/>
        <v>817</v>
      </c>
      <c r="O817" s="172"/>
    </row>
    <row r="818" ht="15.75" customHeight="1">
      <c r="M818" s="89">
        <v>2.9245198488469E7</v>
      </c>
      <c r="N818" s="90">
        <f t="shared" si="23"/>
        <v>818</v>
      </c>
      <c r="O818" s="172"/>
    </row>
    <row r="819" ht="15.75" customHeight="1">
      <c r="M819" s="89">
        <v>2.92813001500417E7</v>
      </c>
      <c r="N819" s="90">
        <f t="shared" si="23"/>
        <v>819</v>
      </c>
      <c r="O819" s="172"/>
    </row>
    <row r="820" ht="15.75" customHeight="1">
      <c r="M820" s="89">
        <v>2.93174018116144E7</v>
      </c>
      <c r="N820" s="90">
        <f t="shared" si="23"/>
        <v>820</v>
      </c>
      <c r="O820" s="172"/>
    </row>
    <row r="821" ht="15.75" customHeight="1">
      <c r="M821" s="89">
        <v>2.9353503473187E7</v>
      </c>
      <c r="N821" s="90">
        <f t="shared" si="23"/>
        <v>821</v>
      </c>
      <c r="O821" s="172"/>
    </row>
    <row r="822" ht="15.75" customHeight="1">
      <c r="M822" s="89">
        <v>2.93896051347597E7</v>
      </c>
      <c r="N822" s="90">
        <f t="shared" si="23"/>
        <v>822</v>
      </c>
      <c r="O822" s="172"/>
    </row>
    <row r="823" ht="15.75" customHeight="1">
      <c r="M823" s="89">
        <v>2.94257067963323E7</v>
      </c>
      <c r="N823" s="90">
        <f t="shared" si="23"/>
        <v>823</v>
      </c>
      <c r="O823" s="172"/>
    </row>
    <row r="824" ht="15.75" customHeight="1">
      <c r="M824" s="89">
        <v>2.9461808457905E7</v>
      </c>
      <c r="N824" s="90">
        <f t="shared" si="23"/>
        <v>824</v>
      </c>
      <c r="O824" s="172"/>
    </row>
    <row r="825" ht="15.75" customHeight="1">
      <c r="M825" s="89">
        <v>2.94979101194777E7</v>
      </c>
      <c r="N825" s="90">
        <f t="shared" si="23"/>
        <v>825</v>
      </c>
      <c r="O825" s="172"/>
    </row>
    <row r="826" ht="15.75" customHeight="1">
      <c r="M826" s="89">
        <v>2.95340117810503E7</v>
      </c>
      <c r="N826" s="90">
        <f t="shared" si="23"/>
        <v>826</v>
      </c>
      <c r="O826" s="172"/>
    </row>
    <row r="827" ht="15.75" customHeight="1">
      <c r="M827" s="89">
        <v>2.9570113442623E7</v>
      </c>
      <c r="N827" s="90">
        <f t="shared" si="23"/>
        <v>827</v>
      </c>
      <c r="O827" s="172"/>
    </row>
    <row r="828" ht="15.75" customHeight="1">
      <c r="M828" s="89">
        <v>2.96062151041956E7</v>
      </c>
      <c r="N828" s="90">
        <f t="shared" si="23"/>
        <v>828</v>
      </c>
      <c r="O828" s="172"/>
    </row>
    <row r="829" ht="15.75" customHeight="1">
      <c r="M829" s="89">
        <v>2.96423167657683E7</v>
      </c>
      <c r="N829" s="90">
        <f t="shared" si="23"/>
        <v>829</v>
      </c>
      <c r="O829" s="172"/>
    </row>
    <row r="830" ht="15.75" customHeight="1">
      <c r="M830" s="89">
        <v>2.9678418427341E7</v>
      </c>
      <c r="N830" s="90">
        <f t="shared" si="23"/>
        <v>830</v>
      </c>
      <c r="O830" s="172"/>
    </row>
    <row r="831" ht="15.75" customHeight="1">
      <c r="M831" s="89">
        <v>2.97145200889136E7</v>
      </c>
      <c r="N831" s="90">
        <f t="shared" si="23"/>
        <v>831</v>
      </c>
      <c r="O831" s="172"/>
    </row>
    <row r="832" ht="15.75" customHeight="1">
      <c r="M832" s="89">
        <v>2.97506217504863E7</v>
      </c>
      <c r="N832" s="90">
        <f t="shared" si="23"/>
        <v>832</v>
      </c>
      <c r="O832" s="172"/>
    </row>
    <row r="833" ht="15.75" customHeight="1">
      <c r="M833" s="89">
        <v>2.97867234120589E7</v>
      </c>
      <c r="N833" s="90">
        <f t="shared" si="23"/>
        <v>833</v>
      </c>
      <c r="O833" s="172"/>
    </row>
    <row r="834" ht="15.75" customHeight="1">
      <c r="M834" s="89">
        <v>2.98228250736316E7</v>
      </c>
      <c r="N834" s="90">
        <f t="shared" si="23"/>
        <v>834</v>
      </c>
      <c r="O834" s="172"/>
    </row>
    <row r="835" ht="15.75" customHeight="1">
      <c r="M835" s="89">
        <v>2.98589267352042E7</v>
      </c>
      <c r="N835" s="90">
        <f t="shared" si="23"/>
        <v>835</v>
      </c>
      <c r="O835" s="172"/>
    </row>
    <row r="836" ht="15.75" customHeight="1">
      <c r="M836" s="89">
        <v>2.98950283967769E7</v>
      </c>
      <c r="N836" s="90">
        <f t="shared" si="23"/>
        <v>836</v>
      </c>
      <c r="O836" s="172"/>
    </row>
    <row r="837" ht="15.75" customHeight="1">
      <c r="M837" s="89">
        <v>2.99311300583496E7</v>
      </c>
      <c r="N837" s="90">
        <f t="shared" si="23"/>
        <v>837</v>
      </c>
      <c r="O837" s="172"/>
    </row>
    <row r="838" ht="15.75" customHeight="1">
      <c r="M838" s="89">
        <v>2.99672317199222E7</v>
      </c>
      <c r="N838" s="90">
        <f t="shared" si="23"/>
        <v>838</v>
      </c>
      <c r="O838" s="172"/>
    </row>
    <row r="839" ht="15.75" customHeight="1">
      <c r="M839" s="89">
        <v>3.00033333814949E7</v>
      </c>
      <c r="N839" s="90">
        <f t="shared" si="23"/>
        <v>839</v>
      </c>
      <c r="O839" s="172"/>
    </row>
    <row r="840" ht="15.75" customHeight="1">
      <c r="M840" s="89">
        <v>3.00394350430675E7</v>
      </c>
      <c r="N840" s="90">
        <f t="shared" si="23"/>
        <v>840</v>
      </c>
      <c r="O840" s="172"/>
    </row>
    <row r="841" ht="15.75" customHeight="1">
      <c r="M841" s="89">
        <v>3.00755367046402E7</v>
      </c>
      <c r="N841" s="90">
        <f t="shared" si="23"/>
        <v>841</v>
      </c>
      <c r="O841" s="172"/>
    </row>
    <row r="842" ht="15.75" customHeight="1">
      <c r="M842" s="89">
        <v>3.01116383662129E7</v>
      </c>
      <c r="N842" s="90">
        <f t="shared" si="23"/>
        <v>842</v>
      </c>
      <c r="O842" s="172"/>
    </row>
    <row r="843" ht="15.75" customHeight="1">
      <c r="M843" s="89">
        <v>3.01477400277855E7</v>
      </c>
      <c r="N843" s="90">
        <f t="shared" si="23"/>
        <v>843</v>
      </c>
      <c r="O843" s="172"/>
    </row>
    <row r="844" ht="15.75" customHeight="1">
      <c r="M844" s="89">
        <v>3.01838416893582E7</v>
      </c>
      <c r="N844" s="90">
        <f t="shared" si="23"/>
        <v>844</v>
      </c>
      <c r="O844" s="172"/>
    </row>
    <row r="845" ht="15.75" customHeight="1">
      <c r="M845" s="89">
        <v>3.02199433509308E7</v>
      </c>
      <c r="N845" s="90">
        <f t="shared" si="23"/>
        <v>845</v>
      </c>
      <c r="O845" s="172"/>
    </row>
    <row r="846" ht="15.75" customHeight="1">
      <c r="M846" s="89">
        <v>3.02560450125035E7</v>
      </c>
      <c r="N846" s="90">
        <f t="shared" si="23"/>
        <v>846</v>
      </c>
      <c r="O846" s="172"/>
    </row>
    <row r="847" ht="15.75" customHeight="1">
      <c r="M847" s="89">
        <v>3.02921466740762E7</v>
      </c>
      <c r="N847" s="90">
        <f t="shared" si="23"/>
        <v>847</v>
      </c>
      <c r="O847" s="172"/>
    </row>
    <row r="848" ht="15.75" customHeight="1">
      <c r="M848" s="89">
        <v>3.03282483356488E7</v>
      </c>
      <c r="N848" s="90">
        <f t="shared" si="23"/>
        <v>848</v>
      </c>
      <c r="O848" s="172"/>
    </row>
    <row r="849" ht="15.75" customHeight="1">
      <c r="M849" s="89">
        <v>3.03643499972215E7</v>
      </c>
      <c r="N849" s="90">
        <f t="shared" si="23"/>
        <v>849</v>
      </c>
      <c r="O849" s="172"/>
    </row>
    <row r="850" ht="15.75" customHeight="1">
      <c r="M850" s="89">
        <v>3.04004516587941E7</v>
      </c>
      <c r="N850" s="90">
        <f t="shared" si="23"/>
        <v>850</v>
      </c>
      <c r="O850" s="172"/>
    </row>
    <row r="851" ht="15.75" customHeight="1">
      <c r="M851" s="89">
        <v>3.04365533203668E7</v>
      </c>
      <c r="N851" s="90">
        <f t="shared" si="23"/>
        <v>851</v>
      </c>
      <c r="O851" s="172"/>
    </row>
    <row r="852" ht="15.75" customHeight="1">
      <c r="M852" s="89">
        <v>3.04726549819394E7</v>
      </c>
      <c r="N852" s="90">
        <f t="shared" si="23"/>
        <v>852</v>
      </c>
      <c r="O852" s="172"/>
    </row>
    <row r="853" ht="15.75" customHeight="1">
      <c r="M853" s="89">
        <v>3.05087566435121E7</v>
      </c>
      <c r="N853" s="90">
        <f t="shared" si="23"/>
        <v>853</v>
      </c>
      <c r="O853" s="172"/>
    </row>
    <row r="854" ht="15.75" customHeight="1">
      <c r="M854" s="89">
        <v>3.05448583050848E7</v>
      </c>
      <c r="N854" s="90">
        <f t="shared" si="23"/>
        <v>854</v>
      </c>
      <c r="O854" s="172"/>
    </row>
    <row r="855" ht="15.75" customHeight="1">
      <c r="M855" s="89">
        <v>3.05809599666574E7</v>
      </c>
      <c r="N855" s="90">
        <f t="shared" si="23"/>
        <v>855</v>
      </c>
      <c r="O855" s="172"/>
    </row>
    <row r="856" ht="15.75" customHeight="1">
      <c r="M856" s="89">
        <v>3.06170616282301E7</v>
      </c>
      <c r="N856" s="90">
        <f t="shared" si="23"/>
        <v>856</v>
      </c>
      <c r="O856" s="172"/>
    </row>
    <row r="857" ht="15.75" customHeight="1">
      <c r="M857" s="89">
        <v>3.06531632898027E7</v>
      </c>
      <c r="N857" s="90">
        <f t="shared" si="23"/>
        <v>857</v>
      </c>
      <c r="O857" s="172"/>
    </row>
    <row r="858" ht="15.75" customHeight="1">
      <c r="M858" s="89">
        <v>3.06892649513754E7</v>
      </c>
      <c r="N858" s="90">
        <f t="shared" si="23"/>
        <v>858</v>
      </c>
      <c r="O858" s="172"/>
    </row>
    <row r="859" ht="15.75" customHeight="1">
      <c r="M859" s="89">
        <v>3.07253666129481E7</v>
      </c>
      <c r="N859" s="90">
        <f t="shared" si="23"/>
        <v>859</v>
      </c>
      <c r="O859" s="172"/>
    </row>
    <row r="860" ht="15.75" customHeight="1">
      <c r="M860" s="89">
        <v>3.07614682745207E7</v>
      </c>
      <c r="N860" s="90">
        <f t="shared" si="23"/>
        <v>860</v>
      </c>
      <c r="O860" s="172"/>
    </row>
    <row r="861" ht="15.75" customHeight="1">
      <c r="M861" s="89">
        <v>3.07975699360934E7</v>
      </c>
      <c r="N861" s="90">
        <f t="shared" si="23"/>
        <v>861</v>
      </c>
      <c r="O861" s="172"/>
    </row>
    <row r="862" ht="15.75" customHeight="1">
      <c r="M862" s="89">
        <v>3.0833671597666E7</v>
      </c>
      <c r="N862" s="90">
        <f t="shared" si="23"/>
        <v>862</v>
      </c>
      <c r="O862" s="172"/>
    </row>
    <row r="863" ht="15.75" customHeight="1">
      <c r="M863" s="89">
        <v>3.08697732592387E7</v>
      </c>
      <c r="N863" s="90">
        <f t="shared" si="23"/>
        <v>863</v>
      </c>
      <c r="O863" s="172"/>
    </row>
    <row r="864" ht="15.75" customHeight="1">
      <c r="M864" s="89">
        <v>3.09058749208114E7</v>
      </c>
      <c r="N864" s="90">
        <f t="shared" si="23"/>
        <v>864</v>
      </c>
      <c r="O864" s="172"/>
    </row>
    <row r="865" ht="15.75" customHeight="1">
      <c r="M865" s="89">
        <v>3.0941976582384E7</v>
      </c>
      <c r="N865" s="90">
        <f t="shared" si="23"/>
        <v>865</v>
      </c>
      <c r="O865" s="172"/>
    </row>
    <row r="866" ht="15.75" customHeight="1">
      <c r="M866" s="89">
        <v>3.09780782439567E7</v>
      </c>
      <c r="N866" s="90">
        <f t="shared" si="23"/>
        <v>866</v>
      </c>
      <c r="O866" s="172"/>
    </row>
    <row r="867" ht="15.75" customHeight="1">
      <c r="M867" s="89">
        <v>3.10141799055293E7</v>
      </c>
      <c r="N867" s="90">
        <f t="shared" si="23"/>
        <v>867</v>
      </c>
      <c r="O867" s="172"/>
    </row>
    <row r="868" ht="15.75" customHeight="1">
      <c r="M868" s="89">
        <v>3.1050281567102E7</v>
      </c>
      <c r="N868" s="90">
        <f t="shared" si="23"/>
        <v>868</v>
      </c>
      <c r="O868" s="172"/>
    </row>
    <row r="869" ht="15.75" customHeight="1">
      <c r="M869" s="89">
        <v>3.10863832286747E7</v>
      </c>
      <c r="N869" s="90">
        <f t="shared" si="23"/>
        <v>869</v>
      </c>
      <c r="O869" s="172"/>
    </row>
    <row r="870" ht="15.75" customHeight="1">
      <c r="M870" s="89">
        <v>3.11224848902473E7</v>
      </c>
      <c r="N870" s="90">
        <f t="shared" si="23"/>
        <v>870</v>
      </c>
      <c r="O870" s="172"/>
    </row>
    <row r="871" ht="15.75" customHeight="1">
      <c r="M871" s="89">
        <v>3.115858655182E7</v>
      </c>
      <c r="N871" s="90">
        <f t="shared" si="23"/>
        <v>871</v>
      </c>
      <c r="O871" s="172"/>
    </row>
    <row r="872" ht="15.75" customHeight="1">
      <c r="M872" s="89">
        <v>3.11946882133926E7</v>
      </c>
      <c r="N872" s="90">
        <f t="shared" si="23"/>
        <v>872</v>
      </c>
      <c r="O872" s="172"/>
    </row>
    <row r="873" ht="15.75" customHeight="1">
      <c r="M873" s="89">
        <v>3.12307898749653E7</v>
      </c>
      <c r="N873" s="90">
        <f t="shared" si="23"/>
        <v>873</v>
      </c>
      <c r="O873" s="172"/>
    </row>
    <row r="874" ht="15.75" customHeight="1">
      <c r="M874" s="89">
        <v>3.12668915365379E7</v>
      </c>
      <c r="N874" s="90">
        <f t="shared" si="23"/>
        <v>874</v>
      </c>
      <c r="O874" s="172"/>
    </row>
    <row r="875" ht="15.75" customHeight="1">
      <c r="M875" s="89">
        <v>3.13029931981106E7</v>
      </c>
      <c r="N875" s="90">
        <f t="shared" si="23"/>
        <v>875</v>
      </c>
      <c r="O875" s="172"/>
    </row>
    <row r="876" ht="15.75" customHeight="1">
      <c r="M876" s="89">
        <v>3.13390948596833E7</v>
      </c>
      <c r="N876" s="90">
        <f t="shared" si="23"/>
        <v>876</v>
      </c>
      <c r="O876" s="172"/>
    </row>
    <row r="877" ht="15.75" customHeight="1">
      <c r="M877" s="89">
        <v>3.13751965212559E7</v>
      </c>
      <c r="N877" s="90">
        <f t="shared" si="23"/>
        <v>877</v>
      </c>
      <c r="O877" s="172"/>
    </row>
    <row r="878" ht="15.75" customHeight="1">
      <c r="M878" s="89">
        <v>3.14112981828286E7</v>
      </c>
      <c r="N878" s="90">
        <f t="shared" si="23"/>
        <v>878</v>
      </c>
      <c r="O878" s="172"/>
    </row>
    <row r="879" ht="15.75" customHeight="1">
      <c r="M879" s="89">
        <v>3.14473998444012E7</v>
      </c>
      <c r="N879" s="90">
        <f t="shared" si="23"/>
        <v>879</v>
      </c>
      <c r="O879" s="172"/>
    </row>
    <row r="880" ht="15.75" customHeight="1">
      <c r="M880" s="89">
        <v>3.14835015059739E7</v>
      </c>
      <c r="N880" s="90">
        <f t="shared" si="23"/>
        <v>880</v>
      </c>
      <c r="O880" s="172"/>
    </row>
    <row r="881" ht="15.75" customHeight="1">
      <c r="M881" s="89">
        <v>3.15196031675466E7</v>
      </c>
      <c r="N881" s="90">
        <f t="shared" si="23"/>
        <v>881</v>
      </c>
      <c r="O881" s="172"/>
    </row>
    <row r="882" ht="15.75" customHeight="1">
      <c r="M882" s="89">
        <v>3.15557048291192E7</v>
      </c>
      <c r="N882" s="90">
        <f t="shared" si="23"/>
        <v>882</v>
      </c>
      <c r="O882" s="172"/>
    </row>
    <row r="883" ht="15.75" customHeight="1">
      <c r="M883" s="89">
        <v>3.15918064906919E7</v>
      </c>
      <c r="N883" s="90">
        <f t="shared" si="23"/>
        <v>883</v>
      </c>
      <c r="O883" s="172"/>
    </row>
    <row r="884" ht="15.75" customHeight="1">
      <c r="M884" s="89">
        <v>3.16279081522645E7</v>
      </c>
      <c r="N884" s="90">
        <f t="shared" si="23"/>
        <v>884</v>
      </c>
      <c r="O884" s="172"/>
    </row>
    <row r="885" ht="15.75" customHeight="1">
      <c r="M885" s="89">
        <v>3.16640098138372E7</v>
      </c>
      <c r="N885" s="90">
        <f t="shared" si="23"/>
        <v>885</v>
      </c>
      <c r="O885" s="172"/>
    </row>
    <row r="886" ht="15.75" customHeight="1">
      <c r="M886" s="89">
        <v>3.17001114754099E7</v>
      </c>
      <c r="N886" s="90">
        <f t="shared" si="23"/>
        <v>886</v>
      </c>
      <c r="O886" s="172"/>
    </row>
    <row r="887" ht="15.75" customHeight="1">
      <c r="M887" s="89">
        <v>3.17362131369825E7</v>
      </c>
      <c r="N887" s="90">
        <f t="shared" si="23"/>
        <v>887</v>
      </c>
      <c r="O887" s="172"/>
    </row>
    <row r="888" ht="15.75" customHeight="1">
      <c r="M888" s="89">
        <v>3.17723147985552E7</v>
      </c>
      <c r="N888" s="90">
        <f t="shared" si="23"/>
        <v>888</v>
      </c>
      <c r="O888" s="172"/>
    </row>
    <row r="889" ht="15.75" customHeight="1">
      <c r="M889" s="89">
        <v>3.18084164601278E7</v>
      </c>
      <c r="N889" s="90">
        <f t="shared" si="23"/>
        <v>889</v>
      </c>
      <c r="O889" s="172"/>
    </row>
    <row r="890" ht="15.75" customHeight="1">
      <c r="M890" s="89">
        <v>3.18445181217005E7</v>
      </c>
      <c r="N890" s="90">
        <f t="shared" si="23"/>
        <v>890</v>
      </c>
      <c r="O890" s="172"/>
    </row>
    <row r="891" ht="15.75" customHeight="1">
      <c r="M891" s="89">
        <v>3.18806197832732E7</v>
      </c>
      <c r="N891" s="90">
        <f t="shared" si="23"/>
        <v>891</v>
      </c>
      <c r="O891" s="172"/>
    </row>
    <row r="892" ht="15.75" customHeight="1">
      <c r="M892" s="89">
        <v>3.19167214448458E7</v>
      </c>
      <c r="N892" s="90">
        <f t="shared" si="23"/>
        <v>892</v>
      </c>
      <c r="O892" s="172"/>
    </row>
    <row r="893" ht="15.75" customHeight="1">
      <c r="M893" s="89">
        <v>3.19528231064185E7</v>
      </c>
      <c r="N893" s="90">
        <f t="shared" si="23"/>
        <v>893</v>
      </c>
      <c r="O893" s="172"/>
    </row>
    <row r="894" ht="15.75" customHeight="1">
      <c r="M894" s="89">
        <v>3.19889247679911E7</v>
      </c>
      <c r="N894" s="90">
        <f t="shared" si="23"/>
        <v>894</v>
      </c>
      <c r="O894" s="172"/>
    </row>
    <row r="895" ht="15.75" customHeight="1">
      <c r="M895" s="89">
        <v>3.20250264295638E7</v>
      </c>
      <c r="N895" s="90">
        <f t="shared" si="23"/>
        <v>895</v>
      </c>
      <c r="O895" s="172"/>
    </row>
    <row r="896" ht="15.75" customHeight="1">
      <c r="M896" s="89">
        <v>3.20611280911365E7</v>
      </c>
      <c r="N896" s="90">
        <f t="shared" si="23"/>
        <v>896</v>
      </c>
      <c r="O896" s="172"/>
    </row>
    <row r="897" ht="15.75" customHeight="1">
      <c r="M897" s="89">
        <v>3.20972297527091E7</v>
      </c>
      <c r="N897" s="90">
        <f t="shared" si="23"/>
        <v>897</v>
      </c>
      <c r="O897" s="172"/>
    </row>
    <row r="898" ht="15.75" customHeight="1">
      <c r="M898" s="89">
        <v>3.21333314142818E7</v>
      </c>
      <c r="N898" s="90">
        <f t="shared" si="23"/>
        <v>898</v>
      </c>
      <c r="O898" s="172"/>
    </row>
    <row r="899" ht="15.75" customHeight="1">
      <c r="M899" s="89">
        <v>3.21694330758544E7</v>
      </c>
      <c r="N899" s="90">
        <f t="shared" si="23"/>
        <v>899</v>
      </c>
      <c r="O899" s="172"/>
    </row>
    <row r="900" ht="15.75" customHeight="1">
      <c r="M900" s="89">
        <v>3.22055347374271E7</v>
      </c>
      <c r="N900" s="90">
        <f t="shared" si="23"/>
        <v>900</v>
      </c>
      <c r="O900" s="172"/>
    </row>
    <row r="901" ht="15.75" customHeight="1">
      <c r="M901" s="89">
        <v>3.22416363989997E7</v>
      </c>
      <c r="N901" s="90">
        <f t="shared" si="23"/>
        <v>901</v>
      </c>
      <c r="O901" s="172"/>
    </row>
    <row r="902" ht="15.75" customHeight="1">
      <c r="M902" s="89">
        <v>3.22777380605724E7</v>
      </c>
      <c r="N902" s="90">
        <f t="shared" si="23"/>
        <v>902</v>
      </c>
      <c r="O902" s="172"/>
    </row>
    <row r="903" ht="15.75" customHeight="1">
      <c r="M903" s="89">
        <v>3.23138397221451E7</v>
      </c>
      <c r="N903" s="90">
        <f t="shared" si="23"/>
        <v>903</v>
      </c>
      <c r="O903" s="172"/>
    </row>
    <row r="904" ht="15.75" customHeight="1">
      <c r="M904" s="89">
        <v>3.23499413837177E7</v>
      </c>
      <c r="N904" s="90">
        <f t="shared" si="23"/>
        <v>904</v>
      </c>
      <c r="O904" s="172"/>
    </row>
    <row r="905" ht="15.75" customHeight="1">
      <c r="M905" s="89">
        <v>3.23860430452904E7</v>
      </c>
      <c r="N905" s="90">
        <f t="shared" si="23"/>
        <v>905</v>
      </c>
      <c r="O905" s="172"/>
    </row>
    <row r="906" ht="15.75" customHeight="1">
      <c r="M906" s="89">
        <v>3.2422144706863E7</v>
      </c>
      <c r="N906" s="90">
        <f t="shared" si="23"/>
        <v>906</v>
      </c>
      <c r="O906" s="172"/>
    </row>
    <row r="907" ht="15.75" customHeight="1">
      <c r="M907" s="89">
        <v>3.24582463684357E7</v>
      </c>
      <c r="N907" s="90">
        <f t="shared" si="23"/>
        <v>907</v>
      </c>
      <c r="O907" s="172"/>
    </row>
    <row r="908" ht="15.75" customHeight="1">
      <c r="M908" s="89">
        <v>3.24943480300084E7</v>
      </c>
      <c r="N908" s="90">
        <f t="shared" si="23"/>
        <v>908</v>
      </c>
      <c r="O908" s="172"/>
    </row>
    <row r="909" ht="15.75" customHeight="1">
      <c r="M909" s="89">
        <v>3.2530449691581E7</v>
      </c>
      <c r="N909" s="90">
        <f t="shared" si="23"/>
        <v>909</v>
      </c>
      <c r="O909" s="172"/>
    </row>
    <row r="910" ht="15.75" customHeight="1">
      <c r="M910" s="89">
        <v>3.25665513531537E7</v>
      </c>
      <c r="N910" s="90">
        <f t="shared" si="23"/>
        <v>910</v>
      </c>
      <c r="O910" s="172"/>
    </row>
    <row r="911" ht="15.75" customHeight="1">
      <c r="M911" s="89">
        <v>3.26026530147263E7</v>
      </c>
      <c r="N911" s="90">
        <f t="shared" si="23"/>
        <v>911</v>
      </c>
      <c r="O911" s="172"/>
    </row>
    <row r="912" ht="15.75" customHeight="1">
      <c r="M912" s="89">
        <v>3.2638754676299E7</v>
      </c>
      <c r="N912" s="90">
        <f t="shared" si="23"/>
        <v>912</v>
      </c>
      <c r="O912" s="172"/>
    </row>
    <row r="913" ht="15.75" customHeight="1">
      <c r="M913" s="89">
        <v>3.26748563378717E7</v>
      </c>
      <c r="N913" s="90">
        <f t="shared" si="23"/>
        <v>913</v>
      </c>
      <c r="O913" s="172"/>
    </row>
    <row r="914" ht="15.75" customHeight="1">
      <c r="M914" s="89">
        <v>3.27109579994443E7</v>
      </c>
      <c r="N914" s="90">
        <f t="shared" si="23"/>
        <v>914</v>
      </c>
      <c r="O914" s="172"/>
    </row>
    <row r="915" ht="15.75" customHeight="1">
      <c r="M915" s="89">
        <v>3.2747059661017E7</v>
      </c>
      <c r="N915" s="90">
        <f t="shared" si="23"/>
        <v>915</v>
      </c>
      <c r="O915" s="172"/>
    </row>
    <row r="916" ht="15.75" customHeight="1">
      <c r="M916" s="89">
        <v>3.27831613225896E7</v>
      </c>
      <c r="N916" s="90">
        <f t="shared" si="23"/>
        <v>916</v>
      </c>
      <c r="O916" s="172"/>
    </row>
    <row r="917" ht="15.75" customHeight="1">
      <c r="M917" s="89">
        <v>3.28192629841623E7</v>
      </c>
      <c r="N917" s="90">
        <f t="shared" si="23"/>
        <v>917</v>
      </c>
      <c r="O917" s="172"/>
    </row>
    <row r="918" ht="15.75" customHeight="1">
      <c r="M918" s="89">
        <v>3.2855364645735E7</v>
      </c>
      <c r="N918" s="90">
        <f t="shared" si="23"/>
        <v>918</v>
      </c>
      <c r="O918" s="172"/>
    </row>
    <row r="919" ht="15.75" customHeight="1">
      <c r="M919" s="89">
        <v>3.28914663073076E7</v>
      </c>
      <c r="N919" s="90">
        <f t="shared" si="23"/>
        <v>919</v>
      </c>
      <c r="O919" s="172"/>
    </row>
    <row r="920" ht="15.75" customHeight="1">
      <c r="M920" s="89">
        <v>3.29275679688803E7</v>
      </c>
      <c r="N920" s="90">
        <f t="shared" si="23"/>
        <v>920</v>
      </c>
      <c r="O920" s="172"/>
    </row>
    <row r="921" ht="15.75" customHeight="1">
      <c r="M921" s="89">
        <v>3.29636696304529E7</v>
      </c>
      <c r="N921" s="90">
        <f t="shared" si="23"/>
        <v>921</v>
      </c>
      <c r="O921" s="172"/>
    </row>
    <row r="922" ht="15.75" customHeight="1">
      <c r="M922" s="89">
        <v>3.29997712920256E7</v>
      </c>
      <c r="N922" s="90">
        <f t="shared" si="23"/>
        <v>922</v>
      </c>
      <c r="O922" s="172"/>
    </row>
    <row r="923" ht="15.75" customHeight="1">
      <c r="M923" s="89">
        <v>3.30358729535982E7</v>
      </c>
      <c r="N923" s="90">
        <f t="shared" si="23"/>
        <v>923</v>
      </c>
      <c r="O923" s="172"/>
    </row>
    <row r="924" ht="15.75" customHeight="1">
      <c r="M924" s="89">
        <v>3.30719746151709E7</v>
      </c>
      <c r="N924" s="90">
        <f t="shared" si="23"/>
        <v>924</v>
      </c>
      <c r="O924" s="172"/>
    </row>
    <row r="925" ht="15.75" customHeight="1">
      <c r="M925" s="89">
        <v>3.31080762767436E7</v>
      </c>
      <c r="N925" s="90">
        <f t="shared" si="23"/>
        <v>925</v>
      </c>
      <c r="O925" s="172"/>
    </row>
    <row r="926" ht="15.75" customHeight="1">
      <c r="M926" s="89">
        <v>3.31441779383162E7</v>
      </c>
      <c r="N926" s="90">
        <f t="shared" si="23"/>
        <v>926</v>
      </c>
      <c r="O926" s="172"/>
    </row>
    <row r="927" ht="15.75" customHeight="1">
      <c r="M927" s="89">
        <v>3.31802795998889E7</v>
      </c>
      <c r="N927" s="90">
        <f t="shared" si="23"/>
        <v>927</v>
      </c>
      <c r="O927" s="172"/>
    </row>
    <row r="928" ht="15.75" customHeight="1">
      <c r="M928" s="89">
        <v>3.32163812614615E7</v>
      </c>
      <c r="N928" s="90">
        <f t="shared" si="23"/>
        <v>928</v>
      </c>
      <c r="O928" s="172"/>
    </row>
    <row r="929" ht="15.75" customHeight="1">
      <c r="M929" s="89">
        <v>3.32524829230342E7</v>
      </c>
      <c r="N929" s="90">
        <f t="shared" si="23"/>
        <v>929</v>
      </c>
      <c r="O929" s="172"/>
    </row>
    <row r="930" ht="15.75" customHeight="1">
      <c r="M930" s="89">
        <v>3.32885845846069E7</v>
      </c>
      <c r="N930" s="90">
        <f t="shared" si="23"/>
        <v>930</v>
      </c>
      <c r="O930" s="172"/>
    </row>
    <row r="931" ht="15.75" customHeight="1">
      <c r="M931" s="89">
        <v>3.33246862461795E7</v>
      </c>
      <c r="N931" s="90">
        <f t="shared" si="23"/>
        <v>931</v>
      </c>
      <c r="O931" s="172"/>
    </row>
    <row r="932" ht="15.75" customHeight="1">
      <c r="M932" s="89">
        <v>3.33607879077522E7</v>
      </c>
      <c r="N932" s="90">
        <f t="shared" si="23"/>
        <v>932</v>
      </c>
      <c r="O932" s="172"/>
    </row>
    <row r="933" ht="15.75" customHeight="1">
      <c r="M933" s="89">
        <v>3.33968895693248E7</v>
      </c>
      <c r="N933" s="90">
        <f t="shared" si="23"/>
        <v>933</v>
      </c>
      <c r="O933" s="172"/>
    </row>
    <row r="934" ht="15.75" customHeight="1">
      <c r="M934" s="89">
        <v>3.34329912308975E7</v>
      </c>
      <c r="N934" s="90">
        <f t="shared" si="23"/>
        <v>934</v>
      </c>
      <c r="O934" s="172"/>
    </row>
    <row r="935" ht="15.75" customHeight="1">
      <c r="M935" s="89">
        <v>3.34690928924702E7</v>
      </c>
      <c r="N935" s="90">
        <f t="shared" si="23"/>
        <v>935</v>
      </c>
      <c r="O935" s="172"/>
    </row>
    <row r="936" ht="15.75" customHeight="1">
      <c r="M936" s="89">
        <v>3.35051945540428E7</v>
      </c>
      <c r="N936" s="90">
        <f t="shared" si="23"/>
        <v>936</v>
      </c>
      <c r="O936" s="172"/>
    </row>
    <row r="937" ht="15.75" customHeight="1">
      <c r="M937" s="89">
        <v>3.35412962156155E7</v>
      </c>
      <c r="N937" s="90">
        <f t="shared" si="23"/>
        <v>937</v>
      </c>
      <c r="O937" s="172"/>
    </row>
    <row r="938" ht="15.75" customHeight="1">
      <c r="M938" s="89">
        <v>3.35773978771881E7</v>
      </c>
      <c r="N938" s="90">
        <f t="shared" si="23"/>
        <v>938</v>
      </c>
      <c r="O938" s="172"/>
    </row>
    <row r="939" ht="15.75" customHeight="1">
      <c r="M939" s="89">
        <v>3.36134995387608E7</v>
      </c>
      <c r="N939" s="90">
        <f t="shared" si="23"/>
        <v>939</v>
      </c>
      <c r="O939" s="172"/>
    </row>
    <row r="940" ht="15.75" customHeight="1">
      <c r="M940" s="89">
        <v>3.36496012003334E7</v>
      </c>
      <c r="N940" s="90">
        <f t="shared" si="23"/>
        <v>940</v>
      </c>
      <c r="O940" s="172"/>
    </row>
    <row r="941" ht="15.75" customHeight="1">
      <c r="M941" s="89">
        <v>3.36857028619061E7</v>
      </c>
      <c r="N941" s="90">
        <f t="shared" si="23"/>
        <v>941</v>
      </c>
      <c r="O941" s="172"/>
    </row>
    <row r="942" ht="15.75" customHeight="1">
      <c r="M942" s="89">
        <v>3.37218045234788E7</v>
      </c>
      <c r="N942" s="90">
        <f t="shared" si="23"/>
        <v>942</v>
      </c>
      <c r="O942" s="172"/>
    </row>
    <row r="943" ht="15.75" customHeight="1">
      <c r="M943" s="89">
        <v>3.37579061850514E7</v>
      </c>
      <c r="N943" s="90">
        <f t="shared" si="23"/>
        <v>943</v>
      </c>
      <c r="O943" s="172"/>
    </row>
    <row r="944" ht="15.75" customHeight="1">
      <c r="M944" s="89">
        <v>3.37940078466241E7</v>
      </c>
      <c r="N944" s="90">
        <f t="shared" si="23"/>
        <v>944</v>
      </c>
      <c r="O944" s="172"/>
    </row>
    <row r="945" ht="15.75" customHeight="1">
      <c r="M945" s="89">
        <v>3.38301095081967E7</v>
      </c>
      <c r="N945" s="90">
        <f t="shared" si="23"/>
        <v>945</v>
      </c>
      <c r="O945" s="172"/>
    </row>
    <row r="946" ht="15.75" customHeight="1">
      <c r="M946" s="89">
        <v>3.38662111697694E7</v>
      </c>
      <c r="N946" s="90">
        <f t="shared" si="23"/>
        <v>946</v>
      </c>
      <c r="O946" s="172"/>
    </row>
    <row r="947" ht="15.75" customHeight="1">
      <c r="M947" s="89">
        <v>3.39023128313421E7</v>
      </c>
      <c r="N947" s="90">
        <f t="shared" si="23"/>
        <v>947</v>
      </c>
      <c r="O947" s="172"/>
    </row>
    <row r="948" ht="15.75" customHeight="1">
      <c r="M948" s="89">
        <v>3.39384144929147E7</v>
      </c>
      <c r="N948" s="90">
        <f t="shared" si="23"/>
        <v>948</v>
      </c>
      <c r="O948" s="172"/>
    </row>
    <row r="949" ht="15.75" customHeight="1">
      <c r="M949" s="89">
        <v>3.39745161544874E7</v>
      </c>
      <c r="N949" s="90">
        <f t="shared" si="23"/>
        <v>949</v>
      </c>
      <c r="O949" s="172"/>
    </row>
    <row r="950" ht="15.75" customHeight="1">
      <c r="M950" s="89">
        <v>3.401061781606E7</v>
      </c>
      <c r="N950" s="90">
        <f t="shared" si="23"/>
        <v>950</v>
      </c>
      <c r="O950" s="172"/>
    </row>
    <row r="951" ht="15.75" customHeight="1">
      <c r="M951" s="89">
        <v>3.40467194776327E7</v>
      </c>
      <c r="N951" s="90">
        <f t="shared" si="23"/>
        <v>951</v>
      </c>
      <c r="O951" s="172"/>
    </row>
    <row r="952" ht="15.75" customHeight="1">
      <c r="M952" s="89">
        <v>3.40828211392054E7</v>
      </c>
      <c r="N952" s="90">
        <f t="shared" si="23"/>
        <v>952</v>
      </c>
      <c r="O952" s="172"/>
    </row>
    <row r="953" ht="15.75" customHeight="1">
      <c r="M953" s="89">
        <v>3.4118922800778E7</v>
      </c>
      <c r="N953" s="90">
        <f t="shared" si="23"/>
        <v>953</v>
      </c>
      <c r="O953" s="172"/>
    </row>
    <row r="954" ht="15.75" customHeight="1">
      <c r="M954" s="89">
        <v>3.41550244623507E7</v>
      </c>
      <c r="N954" s="90">
        <f t="shared" si="23"/>
        <v>954</v>
      </c>
      <c r="O954" s="172"/>
    </row>
    <row r="955" ht="15.75" customHeight="1">
      <c r="M955" s="89">
        <v>3.41911261239233E7</v>
      </c>
      <c r="N955" s="90">
        <f t="shared" si="23"/>
        <v>955</v>
      </c>
      <c r="O955" s="172"/>
    </row>
    <row r="956" ht="15.75" customHeight="1">
      <c r="M956" s="89">
        <v>3.4227227785496E7</v>
      </c>
      <c r="N956" s="90">
        <f t="shared" si="23"/>
        <v>956</v>
      </c>
      <c r="O956" s="172"/>
    </row>
    <row r="957" ht="15.75" customHeight="1">
      <c r="M957" s="89">
        <v>3.42633294470687E7</v>
      </c>
      <c r="N957" s="90">
        <f t="shared" si="23"/>
        <v>957</v>
      </c>
      <c r="O957" s="172"/>
    </row>
    <row r="958" ht="15.75" customHeight="1">
      <c r="M958" s="89">
        <v>3.42994311086413E7</v>
      </c>
      <c r="N958" s="90">
        <f t="shared" si="23"/>
        <v>958</v>
      </c>
      <c r="O958" s="172"/>
    </row>
    <row r="959" ht="15.75" customHeight="1">
      <c r="M959" s="89">
        <v>3.4335532770214E7</v>
      </c>
      <c r="N959" s="90">
        <f t="shared" si="23"/>
        <v>959</v>
      </c>
      <c r="O959" s="172"/>
    </row>
    <row r="960" ht="15.75" customHeight="1">
      <c r="M960" s="89">
        <v>3.43716344317866E7</v>
      </c>
      <c r="N960" s="90">
        <f t="shared" si="23"/>
        <v>960</v>
      </c>
      <c r="O960" s="172"/>
    </row>
    <row r="961" ht="15.75" customHeight="1">
      <c r="M961" s="89">
        <v>3.44077360933593E7</v>
      </c>
      <c r="N961" s="90">
        <f t="shared" si="23"/>
        <v>961</v>
      </c>
      <c r="O961" s="172"/>
    </row>
    <row r="962" ht="15.75" customHeight="1">
      <c r="M962" s="89">
        <v>3.4443837754932E7</v>
      </c>
      <c r="N962" s="90">
        <f t="shared" si="23"/>
        <v>962</v>
      </c>
      <c r="O962" s="172"/>
    </row>
    <row r="963" ht="15.75" customHeight="1">
      <c r="M963" s="89">
        <v>3.44799394165046E7</v>
      </c>
      <c r="N963" s="90">
        <f t="shared" si="23"/>
        <v>963</v>
      </c>
      <c r="O963" s="172"/>
    </row>
    <row r="964" ht="15.75" customHeight="1">
      <c r="M964" s="89">
        <v>3.45160410780773E7</v>
      </c>
      <c r="N964" s="90">
        <f t="shared" si="23"/>
        <v>964</v>
      </c>
      <c r="O964" s="172"/>
    </row>
    <row r="965" ht="15.75" customHeight="1">
      <c r="M965" s="89">
        <v>3.45521427396499E7</v>
      </c>
      <c r="N965" s="90">
        <f t="shared" si="23"/>
        <v>965</v>
      </c>
      <c r="O965" s="172"/>
    </row>
    <row r="966" ht="15.75" customHeight="1">
      <c r="M966" s="89">
        <v>3.45882444012226E7</v>
      </c>
      <c r="N966" s="90">
        <f t="shared" si="23"/>
        <v>966</v>
      </c>
      <c r="O966" s="172"/>
    </row>
    <row r="967" ht="15.75" customHeight="1">
      <c r="M967" s="89">
        <v>3.46243460627952E7</v>
      </c>
      <c r="N967" s="90">
        <f t="shared" si="23"/>
        <v>967</v>
      </c>
      <c r="O967" s="172"/>
    </row>
    <row r="968" ht="15.75" customHeight="1">
      <c r="M968" s="89">
        <v>3.46604477243679E7</v>
      </c>
      <c r="N968" s="90">
        <f t="shared" si="23"/>
        <v>968</v>
      </c>
      <c r="O968" s="172"/>
    </row>
    <row r="969" ht="15.75" customHeight="1">
      <c r="M969" s="89">
        <v>3.46965493859406E7</v>
      </c>
      <c r="N969" s="90">
        <f t="shared" si="23"/>
        <v>969</v>
      </c>
      <c r="O969" s="172"/>
    </row>
    <row r="970" ht="15.75" customHeight="1">
      <c r="M970" s="89">
        <v>3.47326510475132E7</v>
      </c>
      <c r="N970" s="90">
        <f t="shared" si="23"/>
        <v>970</v>
      </c>
      <c r="O970" s="172"/>
    </row>
    <row r="971" ht="15.75" customHeight="1">
      <c r="M971" s="89">
        <v>3.47687527090859E7</v>
      </c>
      <c r="N971" s="90">
        <f t="shared" si="23"/>
        <v>971</v>
      </c>
      <c r="O971" s="172"/>
    </row>
    <row r="972" ht="15.75" customHeight="1">
      <c r="M972" s="89">
        <v>3.48048543706585E7</v>
      </c>
      <c r="N972" s="90">
        <f t="shared" si="23"/>
        <v>972</v>
      </c>
      <c r="O972" s="172"/>
    </row>
    <row r="973" ht="15.75" customHeight="1">
      <c r="M973" s="89">
        <v>3.48409560322312E7</v>
      </c>
      <c r="N973" s="90">
        <f t="shared" si="23"/>
        <v>973</v>
      </c>
      <c r="O973" s="172"/>
    </row>
    <row r="974" ht="15.75" customHeight="1">
      <c r="M974" s="89">
        <v>3.48770576938039E7</v>
      </c>
      <c r="N974" s="90">
        <f t="shared" si="23"/>
        <v>974</v>
      </c>
      <c r="O974" s="172"/>
    </row>
    <row r="975" ht="15.75" customHeight="1">
      <c r="M975" s="89">
        <v>3.49131593553765E7</v>
      </c>
      <c r="N975" s="90">
        <f t="shared" si="23"/>
        <v>975</v>
      </c>
      <c r="O975" s="172"/>
    </row>
    <row r="976" ht="15.75" customHeight="1">
      <c r="M976" s="89">
        <v>3.49492610169492E7</v>
      </c>
      <c r="N976" s="90">
        <f t="shared" si="23"/>
        <v>976</v>
      </c>
      <c r="O976" s="172"/>
    </row>
    <row r="977" ht="15.75" customHeight="1">
      <c r="M977" s="89">
        <v>3.49853626785218E7</v>
      </c>
      <c r="N977" s="90">
        <f t="shared" si="23"/>
        <v>977</v>
      </c>
      <c r="O977" s="172"/>
    </row>
    <row r="978" ht="15.75" customHeight="1">
      <c r="M978" s="89">
        <v>3.50214643400945E7</v>
      </c>
      <c r="N978" s="90">
        <f t="shared" si="23"/>
        <v>978</v>
      </c>
      <c r="O978" s="172"/>
    </row>
    <row r="979" ht="15.75" customHeight="1">
      <c r="M979" s="89">
        <v>3.50575660016672E7</v>
      </c>
      <c r="N979" s="90">
        <f t="shared" si="23"/>
        <v>979</v>
      </c>
      <c r="O979" s="172"/>
    </row>
    <row r="980" ht="15.75" customHeight="1">
      <c r="M980" s="89">
        <v>3.50936676632398E7</v>
      </c>
      <c r="N980" s="90">
        <f t="shared" si="23"/>
        <v>980</v>
      </c>
      <c r="O980" s="172"/>
    </row>
    <row r="981" ht="15.75" customHeight="1">
      <c r="M981" s="89">
        <v>3.51297693248125E7</v>
      </c>
      <c r="N981" s="90">
        <f t="shared" si="23"/>
        <v>981</v>
      </c>
      <c r="O981" s="172"/>
    </row>
    <row r="982" ht="15.75" customHeight="1">
      <c r="M982" s="89">
        <v>3.51658709863851E7</v>
      </c>
      <c r="N982" s="90">
        <f t="shared" si="23"/>
        <v>982</v>
      </c>
      <c r="O982" s="172"/>
    </row>
    <row r="983" ht="15.75" customHeight="1">
      <c r="M983" s="89">
        <v>3.52019726479578E7</v>
      </c>
      <c r="N983" s="90">
        <f t="shared" si="23"/>
        <v>983</v>
      </c>
      <c r="O983" s="172"/>
    </row>
    <row r="984" ht="15.75" customHeight="1">
      <c r="M984" s="89">
        <v>3.52380743095304E7</v>
      </c>
      <c r="N984" s="90">
        <f t="shared" si="23"/>
        <v>984</v>
      </c>
      <c r="O984" s="172"/>
    </row>
    <row r="985" ht="15.75" customHeight="1">
      <c r="M985" s="89">
        <v>3.52741759711031E7</v>
      </c>
      <c r="N985" s="90">
        <f t="shared" si="23"/>
        <v>985</v>
      </c>
      <c r="O985" s="172"/>
    </row>
    <row r="986" ht="15.75" customHeight="1">
      <c r="M986" s="89">
        <v>3.53102776326758E7</v>
      </c>
      <c r="N986" s="90">
        <f t="shared" si="23"/>
        <v>986</v>
      </c>
      <c r="O986" s="172"/>
    </row>
    <row r="987" ht="15.75" customHeight="1">
      <c r="M987" s="89">
        <v>3.53463792942484E7</v>
      </c>
      <c r="N987" s="90">
        <f t="shared" si="23"/>
        <v>987</v>
      </c>
      <c r="O987" s="172"/>
    </row>
    <row r="988" ht="15.75" customHeight="1">
      <c r="M988" s="89">
        <v>3.53824809558211E7</v>
      </c>
      <c r="N988" s="90">
        <f t="shared" si="23"/>
        <v>988</v>
      </c>
      <c r="O988" s="172"/>
    </row>
    <row r="989" ht="15.75" customHeight="1">
      <c r="M989" s="89">
        <v>3.54185826173937E7</v>
      </c>
      <c r="N989" s="90">
        <f t="shared" si="23"/>
        <v>989</v>
      </c>
      <c r="O989" s="172"/>
    </row>
    <row r="990" ht="15.75" customHeight="1">
      <c r="M990" s="89">
        <v>3.54546842789664E7</v>
      </c>
      <c r="N990" s="90">
        <f t="shared" si="23"/>
        <v>990</v>
      </c>
      <c r="O990" s="172"/>
    </row>
    <row r="991" ht="15.75" customHeight="1">
      <c r="M991" s="89">
        <v>3.54907859405391E7</v>
      </c>
      <c r="N991" s="90">
        <f t="shared" si="23"/>
        <v>991</v>
      </c>
      <c r="O991" s="172"/>
    </row>
    <row r="992" ht="15.75" customHeight="1">
      <c r="M992" s="89">
        <v>3.55268876021117E7</v>
      </c>
      <c r="N992" s="90">
        <f t="shared" si="23"/>
        <v>992</v>
      </c>
      <c r="O992" s="172"/>
    </row>
    <row r="993" ht="15.75" customHeight="1">
      <c r="M993" s="89">
        <v>3.55629892636844E7</v>
      </c>
      <c r="N993" s="90">
        <f t="shared" si="23"/>
        <v>993</v>
      </c>
      <c r="O993" s="172"/>
    </row>
    <row r="994" ht="15.75" customHeight="1">
      <c r="M994" s="89">
        <v>3.5599090925257E7</v>
      </c>
      <c r="N994" s="90">
        <f t="shared" si="23"/>
        <v>994</v>
      </c>
      <c r="O994" s="172"/>
    </row>
    <row r="995" ht="15.75" customHeight="1">
      <c r="M995" s="89">
        <v>3.56351925868297E7</v>
      </c>
      <c r="N995" s="90">
        <f t="shared" si="23"/>
        <v>995</v>
      </c>
      <c r="O995" s="172"/>
    </row>
    <row r="996" ht="15.75" customHeight="1">
      <c r="M996" s="89">
        <v>3.56712942484024E7</v>
      </c>
      <c r="N996" s="90">
        <f t="shared" si="23"/>
        <v>996</v>
      </c>
      <c r="O996" s="172"/>
    </row>
    <row r="997" ht="15.75" customHeight="1">
      <c r="M997" s="89">
        <v>3.5707395909975E7</v>
      </c>
      <c r="N997" s="90">
        <f t="shared" si="23"/>
        <v>997</v>
      </c>
      <c r="O997" s="172"/>
    </row>
    <row r="998" ht="15.75" customHeight="1">
      <c r="M998" s="89">
        <v>3.57434975715477E7</v>
      </c>
      <c r="N998" s="90">
        <f t="shared" si="23"/>
        <v>998</v>
      </c>
      <c r="O998" s="172"/>
    </row>
    <row r="999" ht="15.75" customHeight="1">
      <c r="M999" s="89">
        <v>3.57795992331203E7</v>
      </c>
      <c r="N999" s="90">
        <f t="shared" si="23"/>
        <v>999</v>
      </c>
      <c r="O999" s="172"/>
    </row>
    <row r="1000" ht="15.75" customHeight="1">
      <c r="M1000" s="89">
        <v>3.5815700894693E7</v>
      </c>
      <c r="N1000" s="90">
        <f t="shared" si="23"/>
        <v>1000</v>
      </c>
      <c r="O1000" s="172"/>
    </row>
  </sheetData>
  <mergeCells count="12">
    <mergeCell ref="AL49:AU49"/>
    <mergeCell ref="BJ49:BS49"/>
    <mergeCell ref="Q71:Z71"/>
    <mergeCell ref="AB71:AK71"/>
    <mergeCell ref="AL71:AU71"/>
    <mergeCell ref="Q27:Z27"/>
    <mergeCell ref="AB27:AK27"/>
    <mergeCell ref="AL27:AU27"/>
    <mergeCell ref="AZ27:BI27"/>
    <mergeCell ref="BJ27:BS27"/>
    <mergeCell ref="Q49:Z49"/>
    <mergeCell ref="AB49:AK49"/>
  </mergeCells>
  <printOptions/>
  <pageMargins bottom="1.025" footer="0.0" header="0.0" left="0.7875" right="0.7875" top="1.025"/>
  <pageSetup paperSize="9" orientation="portrait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76" t="s">
        <v>139</v>
      </c>
      <c r="B1" s="177"/>
      <c r="C1" s="177"/>
      <c r="D1" s="177"/>
      <c r="E1" s="178"/>
      <c r="F1" s="179"/>
      <c r="G1" s="176" t="s">
        <v>1</v>
      </c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  <c r="U1" s="180" t="s">
        <v>140</v>
      </c>
      <c r="V1" s="181"/>
      <c r="W1" s="181"/>
      <c r="X1" s="182"/>
    </row>
    <row r="2">
      <c r="A2" s="183" t="s">
        <v>141</v>
      </c>
      <c r="B2" s="184" t="s">
        <v>142</v>
      </c>
      <c r="C2" s="184" t="s">
        <v>143</v>
      </c>
      <c r="D2" s="184" t="s">
        <v>39</v>
      </c>
      <c r="E2" s="185" t="s">
        <v>144</v>
      </c>
      <c r="F2" s="186" t="s">
        <v>145</v>
      </c>
      <c r="G2" s="183" t="s">
        <v>141</v>
      </c>
      <c r="H2" s="184" t="s">
        <v>142</v>
      </c>
      <c r="I2" s="184" t="s">
        <v>146</v>
      </c>
      <c r="J2" s="184" t="s">
        <v>147</v>
      </c>
      <c r="K2" s="184" t="s">
        <v>148</v>
      </c>
      <c r="L2" s="184" t="s">
        <v>149</v>
      </c>
      <c r="M2" s="184" t="s">
        <v>150</v>
      </c>
      <c r="N2" s="184" t="s">
        <v>151</v>
      </c>
      <c r="O2" s="184" t="s">
        <v>152</v>
      </c>
      <c r="P2" s="184" t="s">
        <v>153</v>
      </c>
      <c r="Q2" s="184" t="s">
        <v>154</v>
      </c>
      <c r="R2" s="184" t="s">
        <v>155</v>
      </c>
      <c r="S2" s="187" t="s">
        <v>144</v>
      </c>
      <c r="T2" s="188" t="s">
        <v>156</v>
      </c>
      <c r="U2" s="189" t="s">
        <v>141</v>
      </c>
      <c r="V2" s="190" t="s">
        <v>142</v>
      </c>
      <c r="W2" s="190" t="s">
        <v>146</v>
      </c>
      <c r="X2" s="191" t="s">
        <v>144</v>
      </c>
    </row>
    <row r="3">
      <c r="A3" s="192" t="str">
        <f>IF(OR(C3="",'Fiche perso'!$AF$3=""),"",IF(MATCH(C3,Tableau!$AK$3:$AK$5,0)&lt;=MATCH('Fiche perso'!$AF$3,Tableau!$AK$3:$AK$5,0),B3,""))</f>
        <v/>
      </c>
      <c r="B3" s="193" t="s">
        <v>157</v>
      </c>
      <c r="C3" s="194" t="s">
        <v>94</v>
      </c>
      <c r="D3" s="195">
        <v>9.0</v>
      </c>
      <c r="E3" s="196">
        <v>6.0</v>
      </c>
      <c r="F3" s="197" t="s">
        <v>158</v>
      </c>
      <c r="G3" s="192" t="str">
        <f>IF(OR(H3="",'Fiche perso'!AF3=""),"",IF(MATCH(I3,Tableau!$AK$3:$AK$5,0)&lt;=MATCH('Fiche perso'!$AF$3,Tableau!$AK$3:$AK$5,0),H3,""))</f>
        <v/>
      </c>
      <c r="H3" s="198" t="s">
        <v>159</v>
      </c>
      <c r="I3" s="194" t="s">
        <v>94</v>
      </c>
      <c r="J3" s="199"/>
      <c r="K3" s="194" t="s">
        <v>158</v>
      </c>
      <c r="L3" s="199"/>
      <c r="M3" s="199"/>
      <c r="N3" s="199"/>
      <c r="O3" s="194" t="s">
        <v>158</v>
      </c>
      <c r="P3" s="194" t="s">
        <v>130</v>
      </c>
      <c r="Q3" s="194" t="s">
        <v>74</v>
      </c>
      <c r="R3" s="199"/>
      <c r="S3" s="188">
        <v>8.0</v>
      </c>
      <c r="T3" s="200"/>
      <c r="U3" s="192" t="str">
        <f>IF(OR(V3="",'Fiche perso'!$AF$3=""),"",IF(MATCH(W3,Tableau!$AK$3:$AK$5,0)&lt;=MATCH('Fiche perso'!$AF$3,Tableau!$AK$3:$AK$5,0),V3,""))</f>
        <v/>
      </c>
      <c r="V3" s="201" t="s">
        <v>90</v>
      </c>
      <c r="W3" s="194" t="s">
        <v>100</v>
      </c>
      <c r="X3" s="196">
        <v>12.0</v>
      </c>
    </row>
    <row r="4">
      <c r="A4" s="192" t="str">
        <f>IF(OR(C4="",'Fiche perso'!$AF$3=""),"",IF(MATCH(C4,Tableau!$AK$3:$AK$5,0)&lt;=MATCH('Fiche perso'!$AF$3,Tableau!$AK$3:$AK$5,0),B4,""))</f>
        <v/>
      </c>
      <c r="B4" s="193" t="s">
        <v>160</v>
      </c>
      <c r="C4" s="194" t="s">
        <v>94</v>
      </c>
      <c r="D4" s="195">
        <v>9.0</v>
      </c>
      <c r="E4" s="196">
        <v>6.0</v>
      </c>
      <c r="F4" s="202"/>
      <c r="G4" s="192" t="str">
        <f>IF(OR(H4="",'Fiche perso'!$AF$3=""),"",IF(MATCH(I4,Tableau!$AK$3:$AK$5,0)&lt;=MATCH('Fiche perso'!$AF$3,Tableau!$AK$3:$AK$5,0),H4,""))</f>
        <v/>
      </c>
      <c r="H4" s="203" t="s">
        <v>161</v>
      </c>
      <c r="I4" s="194" t="s">
        <v>94</v>
      </c>
      <c r="J4" s="199"/>
      <c r="K4" s="199"/>
      <c r="L4" s="199"/>
      <c r="M4" s="199"/>
      <c r="N4" s="194" t="s">
        <v>158</v>
      </c>
      <c r="O4" s="194" t="s">
        <v>158</v>
      </c>
      <c r="P4" s="194" t="s">
        <v>130</v>
      </c>
      <c r="Q4" s="194" t="s">
        <v>59</v>
      </c>
      <c r="R4" s="199"/>
      <c r="S4" s="188">
        <v>8.0</v>
      </c>
      <c r="T4" s="200"/>
      <c r="U4" s="192" t="str">
        <f>IF(OR(V4="",'Fiche perso'!$AF$3=""),"",IF(MATCH(W4,Tableau!$AK$3:$AK$5,0)&lt;=MATCH('Fiche perso'!$AF$3,Tableau!$AK$3:$AK$5,0),V4,""))</f>
        <v/>
      </c>
      <c r="V4" s="201" t="s">
        <v>92</v>
      </c>
      <c r="W4" s="194" t="s">
        <v>100</v>
      </c>
      <c r="X4" s="196">
        <v>12.0</v>
      </c>
    </row>
    <row r="5">
      <c r="A5" s="192" t="str">
        <f>IF(OR(C5="",'Fiche perso'!$AF$3=""),"",IF(MATCH(C5,Tableau!$AK$3:$AK$5,0)&lt;=MATCH('Fiche perso'!$AF$3,Tableau!$AK$3:$AK$5,0),B5,""))</f>
        <v/>
      </c>
      <c r="B5" s="193" t="s">
        <v>162</v>
      </c>
      <c r="C5" s="194" t="s">
        <v>94</v>
      </c>
      <c r="D5" s="195">
        <v>9.0</v>
      </c>
      <c r="E5" s="196">
        <v>6.0</v>
      </c>
      <c r="F5" s="186" t="s">
        <v>61</v>
      </c>
      <c r="G5" s="192" t="str">
        <f>IF(OR(H5="",'Fiche perso'!$AF$3=""),"",IF(MATCH(I5,Tableau!$AK$3:$AK$5,0)&lt;=MATCH('Fiche perso'!$AF$3,Tableau!$AK$3:$AK$5,0),H5,""))</f>
        <v/>
      </c>
      <c r="H5" s="203" t="s">
        <v>163</v>
      </c>
      <c r="I5" s="194" t="s">
        <v>94</v>
      </c>
      <c r="J5" s="199"/>
      <c r="K5" s="199"/>
      <c r="L5" s="199"/>
      <c r="M5" s="194" t="s">
        <v>158</v>
      </c>
      <c r="N5" s="194" t="s">
        <v>158</v>
      </c>
      <c r="O5" s="199"/>
      <c r="P5" s="194" t="s">
        <v>130</v>
      </c>
      <c r="Q5" s="194" t="s">
        <v>59</v>
      </c>
      <c r="R5" s="199"/>
      <c r="S5" s="188">
        <v>8.0</v>
      </c>
      <c r="T5" s="200"/>
      <c r="U5" s="192" t="str">
        <f>IF(OR(V5="",'Fiche perso'!$AF$3=""),"",IF(MATCH(W5,Tableau!$AK$3:$AK$5,0)&lt;=MATCH('Fiche perso'!$AF$3,Tableau!$AK$3:$AK$5,0),V5,""))</f>
        <v/>
      </c>
      <c r="V5" s="201" t="s">
        <v>95</v>
      </c>
      <c r="W5" s="194" t="s">
        <v>100</v>
      </c>
      <c r="X5" s="196">
        <v>12.0</v>
      </c>
    </row>
    <row r="6">
      <c r="A6" s="192" t="str">
        <f>IF(OR(C6="",'Fiche perso'!$AF$3=""),"",IF(MATCH(C6,Tableau!$AK$3:$AK$5,0)&lt;=MATCH('Fiche perso'!$AF$3,Tableau!$AK$3:$AK$5,0),B6,""))</f>
        <v/>
      </c>
      <c r="B6" s="193" t="s">
        <v>164</v>
      </c>
      <c r="C6" s="194" t="s">
        <v>94</v>
      </c>
      <c r="D6" s="195">
        <v>9.0</v>
      </c>
      <c r="E6" s="196">
        <v>6.0</v>
      </c>
      <c r="F6" s="197" t="s">
        <v>130</v>
      </c>
      <c r="G6" s="192" t="str">
        <f>IF(OR(H6="",'Fiche perso'!$AF$3=""),"",IF(MATCH(I6,Tableau!$AK$3:$AK$5,0)&lt;=MATCH('Fiche perso'!$AF$3,Tableau!$AK$3:$AK$5,0),H6,""))</f>
        <v/>
      </c>
      <c r="H6" s="203" t="s">
        <v>165</v>
      </c>
      <c r="I6" s="194" t="s">
        <v>94</v>
      </c>
      <c r="J6" s="199"/>
      <c r="K6" s="199"/>
      <c r="L6" s="194" t="s">
        <v>158</v>
      </c>
      <c r="M6" s="199"/>
      <c r="N6" s="199"/>
      <c r="O6" s="194" t="s">
        <v>158</v>
      </c>
      <c r="P6" s="194" t="s">
        <v>130</v>
      </c>
      <c r="Q6" s="194" t="s">
        <v>74</v>
      </c>
      <c r="R6" s="194" t="s">
        <v>158</v>
      </c>
      <c r="S6" s="188">
        <v>6.0</v>
      </c>
      <c r="T6" s="188"/>
      <c r="U6" s="192" t="str">
        <f>IF(OR(V6="",'Fiche perso'!$AF$3=""),"",IF(MATCH(W6,Tableau!$AK$3:$AK$5,0)&lt;=MATCH('Fiche perso'!$AF$3,Tableau!$AK$3:$AK$5,0),V6,""))</f>
        <v/>
      </c>
      <c r="V6" s="201" t="s">
        <v>98</v>
      </c>
      <c r="W6" s="194" t="s">
        <v>100</v>
      </c>
      <c r="X6" s="196">
        <v>12.0</v>
      </c>
    </row>
    <row r="7">
      <c r="A7" s="192" t="str">
        <f>IF(OR(C7="",'Fiche perso'!$AF$3=""),"",IF(MATCH(C7,Tableau!$AK$3:$AK$5,0)&lt;=MATCH('Fiche perso'!$AF$3,Tableau!$AK$3:$AK$5,0),B7,""))</f>
        <v/>
      </c>
      <c r="B7" s="193" t="s">
        <v>166</v>
      </c>
      <c r="C7" s="194" t="s">
        <v>94</v>
      </c>
      <c r="D7" s="195">
        <v>9.0</v>
      </c>
      <c r="E7" s="196">
        <v>6.0</v>
      </c>
      <c r="F7" s="204" t="s">
        <v>126</v>
      </c>
      <c r="G7" s="192" t="str">
        <f>IF(OR(H7="",'Fiche perso'!$AF$3=""),"",IF(MATCH(I7,Tableau!$AK$3:$AK$5,0)&lt;=MATCH('Fiche perso'!$AF$3,Tableau!$AK$3:$AK$5,0),H7,""))</f>
        <v/>
      </c>
      <c r="H7" s="205" t="s">
        <v>167</v>
      </c>
      <c r="I7" s="194" t="s">
        <v>94</v>
      </c>
      <c r="J7" s="194" t="s">
        <v>158</v>
      </c>
      <c r="K7" s="199"/>
      <c r="L7" s="194" t="s">
        <v>158</v>
      </c>
      <c r="M7" s="199"/>
      <c r="N7" s="199"/>
      <c r="O7" s="199"/>
      <c r="P7" s="194" t="s">
        <v>126</v>
      </c>
      <c r="Q7" s="194" t="s">
        <v>74</v>
      </c>
      <c r="R7" s="194" t="s">
        <v>158</v>
      </c>
      <c r="S7" s="188">
        <v>10.0</v>
      </c>
      <c r="T7" s="200"/>
      <c r="U7" s="192" t="str">
        <f>IF(OR(V7="",'Fiche perso'!$AF$3=""),"",IF(MATCH(W7,Tableau!$AK$3:$AK$5,0)&lt;=MATCH('Fiche perso'!$AF$3,Tableau!$AK$3:$AK$5,0),V7,""))</f>
        <v/>
      </c>
      <c r="V7" s="201" t="s">
        <v>101</v>
      </c>
      <c r="W7" s="194" t="s">
        <v>100</v>
      </c>
      <c r="X7" s="196">
        <v>8.0</v>
      </c>
    </row>
    <row r="8">
      <c r="A8" s="192" t="str">
        <f>IF(OR(C8="",'Fiche perso'!$AF$3=""),"",IF(MATCH(C8,Tableau!$AK$3:$AK$5,0)&lt;=MATCH('Fiche perso'!$AF$3,Tableau!$AK$3:$AK$5,0),B8,""))</f>
        <v/>
      </c>
      <c r="B8" s="193" t="s">
        <v>168</v>
      </c>
      <c r="C8" s="194" t="s">
        <v>97</v>
      </c>
      <c r="D8" s="195">
        <v>9.0</v>
      </c>
      <c r="E8" s="196">
        <v>6.0</v>
      </c>
      <c r="F8" s="202" t="s">
        <v>169</v>
      </c>
      <c r="G8" s="192" t="str">
        <f>IF(OR(H8="",'Fiche perso'!$AF$3=""),"",IF(MATCH(I8,Tableau!$AK$3:$AK$5,0)&lt;=MATCH('Fiche perso'!$AF$3,Tableau!$AK$3:$AK$5,0),H8,""))</f>
        <v/>
      </c>
      <c r="H8" s="205" t="s">
        <v>170</v>
      </c>
      <c r="I8" s="194" t="s">
        <v>94</v>
      </c>
      <c r="J8" s="194"/>
      <c r="K8" s="194" t="s">
        <v>158</v>
      </c>
      <c r="L8" s="194" t="s">
        <v>158</v>
      </c>
      <c r="M8" s="199"/>
      <c r="N8" s="199"/>
      <c r="O8" s="199"/>
      <c r="P8" s="194" t="s">
        <v>126</v>
      </c>
      <c r="Q8" s="194" t="s">
        <v>74</v>
      </c>
      <c r="R8" s="194" t="s">
        <v>158</v>
      </c>
      <c r="S8" s="188">
        <v>10.0</v>
      </c>
      <c r="T8" s="200"/>
      <c r="U8" s="192" t="str">
        <f>IF(OR(V8="",'Fiche perso'!$AF$3=""),"",IF(MATCH(W8,Tableau!$AK$3:$AK$5,0)&lt;=MATCH('Fiche perso'!$AF$3,Tableau!$AK$3:$AK$5,0),V8,""))</f>
        <v/>
      </c>
      <c r="V8" s="201" t="s">
        <v>103</v>
      </c>
      <c r="W8" s="194" t="s">
        <v>100</v>
      </c>
      <c r="X8" s="196">
        <v>8.0</v>
      </c>
    </row>
    <row r="9">
      <c r="A9" s="192" t="str">
        <f>IF(OR(C9="",'Fiche perso'!$AF$3=""),"",IF(MATCH(C9,Tableau!$AK$3:$AK$5,0)&lt;=MATCH('Fiche perso'!$AF$3,Tableau!$AK$3:$AK$5,0),B9,""))</f>
        <v/>
      </c>
      <c r="B9" s="193" t="s">
        <v>171</v>
      </c>
      <c r="C9" s="194" t="s">
        <v>97</v>
      </c>
      <c r="D9" s="195">
        <v>10.5</v>
      </c>
      <c r="E9" s="188">
        <v>6.0</v>
      </c>
      <c r="F9" s="186" t="s">
        <v>172</v>
      </c>
      <c r="G9" s="206" t="str">
        <f>IF(OR(H9="",'Fiche perso'!$AF$3=""),"",IF(MATCH(I9,Tableau!$AK$3:$AK$5,0)&lt;=MATCH('Fiche perso'!$AF$3,Tableau!$AK$3:$AK$5,0),H9,""))</f>
        <v/>
      </c>
      <c r="H9" s="203" t="s">
        <v>173</v>
      </c>
      <c r="I9" s="194" t="s">
        <v>94</v>
      </c>
      <c r="J9" s="199"/>
      <c r="K9" s="199"/>
      <c r="L9" s="199"/>
      <c r="M9" s="194" t="s">
        <v>158</v>
      </c>
      <c r="N9" s="194" t="s">
        <v>158</v>
      </c>
      <c r="O9" s="199"/>
      <c r="P9" s="194" t="s">
        <v>130</v>
      </c>
      <c r="Q9" s="194" t="s">
        <v>51</v>
      </c>
      <c r="R9" s="199"/>
      <c r="S9" s="188">
        <v>6.0</v>
      </c>
      <c r="T9" s="200"/>
      <c r="U9" s="192" t="str">
        <f>IF(OR(V9="",'Fiche perso'!$AF$3=""),"",IF(MATCH(W9,Tableau!$AK$3:$AK$5,0)&lt;=MATCH('Fiche perso'!$AF$3,Tableau!$AK$3:$AK$5,0),V9,""))</f>
        <v/>
      </c>
      <c r="V9" s="201" t="s">
        <v>105</v>
      </c>
      <c r="W9" s="194" t="s">
        <v>100</v>
      </c>
      <c r="X9" s="196">
        <v>8.0</v>
      </c>
    </row>
    <row r="10">
      <c r="A10" s="192" t="str">
        <f>IF(OR(C10="",'Fiche perso'!$AF$3=""),"",IF(MATCH(C10,Tableau!$AK$3:$AK$5,0)&lt;=MATCH('Fiche perso'!$AF$3,Tableau!$AK$3:$AK$5,0),B10,""))</f>
        <v/>
      </c>
      <c r="B10" s="193" t="s">
        <v>174</v>
      </c>
      <c r="C10" s="194" t="s">
        <v>97</v>
      </c>
      <c r="D10" s="195">
        <v>9.0</v>
      </c>
      <c r="E10" s="188">
        <v>6.0</v>
      </c>
      <c r="F10" s="207" t="s">
        <v>17</v>
      </c>
      <c r="G10" s="206" t="str">
        <f>IF(OR(H10="",'Fiche perso'!$AF$3=""),"",IF(MATCH(I10,Tableau!$AK$3:$AK$5,0)&lt;=MATCH('Fiche perso'!$AF$3,Tableau!$AK$3:$AK$5,0),H10,""))</f>
        <v/>
      </c>
      <c r="H10" s="203" t="s">
        <v>175</v>
      </c>
      <c r="I10" s="194" t="s">
        <v>94</v>
      </c>
      <c r="J10" s="194" t="s">
        <v>158</v>
      </c>
      <c r="K10" s="194" t="s">
        <v>158</v>
      </c>
      <c r="L10" s="199"/>
      <c r="M10" s="199"/>
      <c r="N10" s="199"/>
      <c r="O10" s="199"/>
      <c r="P10" s="199"/>
      <c r="Q10" s="194" t="s">
        <v>59</v>
      </c>
      <c r="R10" s="199"/>
      <c r="S10" s="188">
        <v>8.0</v>
      </c>
      <c r="T10" s="188" t="s">
        <v>158</v>
      </c>
      <c r="U10" s="192" t="str">
        <f>IF(OR(V10="",'Fiche perso'!$AF$3=""),"",IF(MATCH(W10,Tableau!$AK$3:$AK$5,0)&lt;=MATCH('Fiche perso'!$AF$3,Tableau!$AK$3:$AK$5,0),V10,""))</f>
        <v/>
      </c>
      <c r="V10" s="201" t="s">
        <v>107</v>
      </c>
      <c r="W10" s="194" t="s">
        <v>100</v>
      </c>
      <c r="X10" s="196">
        <v>8.0</v>
      </c>
    </row>
    <row r="11">
      <c r="A11" s="192" t="str">
        <f>IF(OR(C11="",'Fiche perso'!$AF$3=""),"",IF(MATCH(C11,Tableau!$AK$3:$AK$5,0)&lt;=MATCH('Fiche perso'!$AF$3,Tableau!$AK$3:$AK$5,0),B11,""))</f>
        <v/>
      </c>
      <c r="B11" s="193" t="s">
        <v>176</v>
      </c>
      <c r="C11" s="194" t="s">
        <v>94</v>
      </c>
      <c r="D11" s="195">
        <v>7.5</v>
      </c>
      <c r="E11" s="188">
        <v>6.0</v>
      </c>
      <c r="F11" s="208" t="s">
        <v>72</v>
      </c>
      <c r="G11" s="206" t="str">
        <f>IF(OR(H11="",'Fiche perso'!$AF$3=""),"",IF(MATCH(I11,Tableau!$AK$3:$AK$5,0)&lt;=MATCH('Fiche perso'!$AF$3,Tableau!$AK$3:$AK$5,0),H11,""))</f>
        <v/>
      </c>
      <c r="H11" s="203" t="s">
        <v>177</v>
      </c>
      <c r="I11" s="194" t="s">
        <v>94</v>
      </c>
      <c r="J11" s="199"/>
      <c r="K11" s="199"/>
      <c r="L11" s="199"/>
      <c r="M11" s="199"/>
      <c r="N11" s="194" t="s">
        <v>158</v>
      </c>
      <c r="O11" s="194" t="s">
        <v>158</v>
      </c>
      <c r="P11" s="194" t="s">
        <v>126</v>
      </c>
      <c r="Q11" s="194" t="s">
        <v>74</v>
      </c>
      <c r="R11" s="199"/>
      <c r="S11" s="188">
        <v>10.0</v>
      </c>
      <c r="T11" s="200"/>
      <c r="U11" s="192" t="str">
        <f>IF(OR(V11="",'Fiche perso'!$AF$3=""),"",IF(MATCH(W11,Tableau!$AK$3:$AK$5,0)&lt;=MATCH('Fiche perso'!$AF$3,Tableau!$AK$3:$AK$5,0),V11,""))</f>
        <v/>
      </c>
      <c r="V11" s="201" t="s">
        <v>109</v>
      </c>
      <c r="W11" s="194" t="s">
        <v>100</v>
      </c>
      <c r="X11" s="196">
        <v>8.0</v>
      </c>
    </row>
    <row r="12">
      <c r="A12" s="192" t="str">
        <f>IF(OR(C12="",'Fiche perso'!$AF$3=""),"",IF(MATCH(C12,Tableau!$AK$3:$AK$5,0)&lt;=MATCH('Fiche perso'!$AF$3,Tableau!$AK$3:$AK$5,0),B12,""))</f>
        <v/>
      </c>
      <c r="B12" s="193" t="s">
        <v>178</v>
      </c>
      <c r="C12" s="194" t="s">
        <v>94</v>
      </c>
      <c r="D12" s="195">
        <v>7.5</v>
      </c>
      <c r="E12" s="188">
        <v>6.0</v>
      </c>
      <c r="F12" s="208" t="s">
        <v>41</v>
      </c>
      <c r="G12" s="206" t="str">
        <f>IF(OR(H12="",'Fiche perso'!$AF$3=""),"",IF(MATCH(I12,Tableau!$AK$3:$AK$5,0)&lt;=MATCH('Fiche perso'!$AF$3,Tableau!$AK$3:$AK$5,0),H12,""))</f>
        <v/>
      </c>
      <c r="H12" s="205" t="s">
        <v>179</v>
      </c>
      <c r="I12" s="194" t="s">
        <v>94</v>
      </c>
      <c r="J12" s="194" t="s">
        <v>158</v>
      </c>
      <c r="K12" s="194" t="s">
        <v>158</v>
      </c>
      <c r="L12" s="199"/>
      <c r="M12" s="199"/>
      <c r="N12" s="199"/>
      <c r="O12" s="199"/>
      <c r="P12" s="194" t="s">
        <v>126</v>
      </c>
      <c r="Q12" s="194" t="s">
        <v>59</v>
      </c>
      <c r="R12" s="199"/>
      <c r="S12" s="188">
        <v>8.0</v>
      </c>
      <c r="T12" s="200"/>
      <c r="U12" s="192" t="str">
        <f>IF(OR(V12="",'Fiche perso'!$AF$3=""),"",IF(MATCH(W12,Tableau!$AK$3:$AK$5,0)&lt;=MATCH('Fiche perso'!$AF$3,Tableau!$AK$3:$AK$5,0),V12,""))</f>
        <v/>
      </c>
      <c r="V12" s="201" t="s">
        <v>111</v>
      </c>
      <c r="W12" s="194" t="s">
        <v>100</v>
      </c>
      <c r="X12" s="196">
        <v>8.0</v>
      </c>
    </row>
    <row r="13">
      <c r="A13" s="192" t="str">
        <f>IF(OR(C13="",'Fiche perso'!$AF$3=""),"",IF(MATCH(C13,Tableau!$AK$3:$AK$5,0)&lt;=MATCH('Fiche perso'!$AF$3,Tableau!$AK$3:$AK$5,0),B13,""))</f>
        <v/>
      </c>
      <c r="B13" s="193" t="s">
        <v>180</v>
      </c>
      <c r="C13" s="194" t="s">
        <v>94</v>
      </c>
      <c r="D13" s="195">
        <v>7.5</v>
      </c>
      <c r="E13" s="188">
        <v>6.0</v>
      </c>
      <c r="F13" s="208" t="s">
        <v>51</v>
      </c>
      <c r="G13" s="206" t="str">
        <f>IF(OR(H13="",'Fiche perso'!$AF$3=""),"",IF(MATCH(I13,Tableau!$AK$3:$AK$5,0)&lt;=MATCH('Fiche perso'!$AF$3,Tableau!$AK$3:$AK$5,0),H13,""))</f>
        <v/>
      </c>
      <c r="H13" s="203" t="s">
        <v>181</v>
      </c>
      <c r="I13" s="194" t="s">
        <v>94</v>
      </c>
      <c r="J13" s="199"/>
      <c r="K13" s="194" t="s">
        <v>158</v>
      </c>
      <c r="L13" s="199"/>
      <c r="M13" s="199"/>
      <c r="N13" s="194" t="s">
        <v>158</v>
      </c>
      <c r="O13" s="199"/>
      <c r="P13" s="194" t="s">
        <v>126</v>
      </c>
      <c r="Q13" s="194" t="s">
        <v>74</v>
      </c>
      <c r="R13" s="194" t="s">
        <v>158</v>
      </c>
      <c r="S13" s="188">
        <v>8.0</v>
      </c>
      <c r="T13" s="200"/>
      <c r="U13" s="192" t="str">
        <f>IF(OR(V13="",'Fiche perso'!$AF$3=""),"",IF(MATCH(W13,Tableau!$AK$3:$AK$5,0)&lt;=MATCH('Fiche perso'!$AF$3,Tableau!$AK$3:$AK$5,0),V13,""))</f>
        <v/>
      </c>
      <c r="V13" s="201" t="s">
        <v>112</v>
      </c>
      <c r="W13" s="194" t="s">
        <v>100</v>
      </c>
      <c r="X13" s="196">
        <v>8.0</v>
      </c>
    </row>
    <row r="14">
      <c r="A14" s="192" t="str">
        <f>IF(OR(C14="",'Fiche perso'!$AF$3=""),"",IF(MATCH(C14,Tableau!$AK$3:$AK$5,0)&lt;=MATCH('Fiche perso'!$AF$3,Tableau!$AK$3:$AK$5,0),B14,""))</f>
        <v/>
      </c>
      <c r="B14" s="193" t="s">
        <v>182</v>
      </c>
      <c r="C14" s="194" t="s">
        <v>94</v>
      </c>
      <c r="D14" s="195">
        <v>7.5</v>
      </c>
      <c r="E14" s="188">
        <v>6.0</v>
      </c>
      <c r="F14" s="208" t="s">
        <v>59</v>
      </c>
      <c r="G14" s="206" t="str">
        <f>IF(OR(H14="",'Fiche perso'!$AF$3=""),"",IF(MATCH(I14,Tableau!$AK$3:$AK$5,0)&lt;=MATCH('Fiche perso'!$AF$3,Tableau!$AK$3:$AK$5,0),H14,""))</f>
        <v/>
      </c>
      <c r="H14" s="203" t="s">
        <v>183</v>
      </c>
      <c r="I14" s="194" t="s">
        <v>94</v>
      </c>
      <c r="J14" s="199"/>
      <c r="K14" s="199"/>
      <c r="L14" s="199"/>
      <c r="M14" s="199"/>
      <c r="N14" s="194" t="s">
        <v>158</v>
      </c>
      <c r="O14" s="194" t="s">
        <v>158</v>
      </c>
      <c r="P14" s="194" t="s">
        <v>169</v>
      </c>
      <c r="Q14" s="194" t="s">
        <v>74</v>
      </c>
      <c r="R14" s="199"/>
      <c r="S14" s="188">
        <v>8.0</v>
      </c>
      <c r="T14" s="200"/>
      <c r="U14" s="192" t="str">
        <f>IF(OR(V14="",'Fiche perso'!$AF$3=""),"",IF(MATCH(W14,Tableau!$AK$3:$AK$5,0)&lt;=MATCH('Fiche perso'!$AF$3,Tableau!$AK$3:$AK$5,0),V14,""))</f>
        <v/>
      </c>
      <c r="V14" s="201" t="s">
        <v>113</v>
      </c>
      <c r="W14" s="194" t="s">
        <v>100</v>
      </c>
      <c r="X14" s="196">
        <v>8.0</v>
      </c>
    </row>
    <row r="15">
      <c r="A15" s="192" t="str">
        <f>IF(OR(C15="",'Fiche perso'!$AF$3=""),"",IF(MATCH(C15,Tableau!$AK$3:$AK$5,0)&lt;=MATCH('Fiche perso'!$AF$3,Tableau!$AK$3:$AK$5,0),B15,""))</f>
        <v/>
      </c>
      <c r="B15" s="193" t="s">
        <v>184</v>
      </c>
      <c r="C15" s="194" t="s">
        <v>97</v>
      </c>
      <c r="D15" s="195">
        <v>7.5</v>
      </c>
      <c r="E15" s="188">
        <v>6.0</v>
      </c>
      <c r="F15" s="209" t="s">
        <v>74</v>
      </c>
      <c r="G15" s="206" t="str">
        <f>IF(OR(H15="",'Fiche perso'!$AF$3=""),"",IF(MATCH(I15,Tableau!$AK$3:$AK$5,0)&lt;=MATCH('Fiche perso'!$AF$3,Tableau!$AK$3:$AK$5,0),H15,""))</f>
        <v/>
      </c>
      <c r="H15" s="210" t="s">
        <v>185</v>
      </c>
      <c r="I15" s="194" t="s">
        <v>94</v>
      </c>
      <c r="J15" s="194" t="s">
        <v>158</v>
      </c>
      <c r="K15" s="199"/>
      <c r="L15" s="194" t="s">
        <v>158</v>
      </c>
      <c r="M15" s="199"/>
      <c r="N15" s="199"/>
      <c r="O15" s="199"/>
      <c r="P15" s="199"/>
      <c r="Q15" s="199"/>
      <c r="R15" s="199"/>
      <c r="S15" s="188">
        <v>12.0</v>
      </c>
      <c r="T15" s="200"/>
      <c r="U15" s="192" t="str">
        <f>IF(OR(V15="",'Fiche perso'!$AF$3=""),"",IF(MATCH(W15,Tableau!$AK$3:$AK$5,0)&lt;=MATCH('Fiche perso'!$AF$3,Tableau!$AK$3:$AK$5,0),V15,""))</f>
        <v/>
      </c>
      <c r="V15" s="201" t="s">
        <v>114</v>
      </c>
      <c r="W15" s="194" t="s">
        <v>100</v>
      </c>
      <c r="X15" s="196">
        <v>8.0</v>
      </c>
    </row>
    <row r="16">
      <c r="A16" s="192" t="str">
        <f>IF(OR(C16="",'Fiche perso'!$AF$3=""),"",IF(MATCH(C16,Tableau!$AK$3:$AK$5,0)&lt;=MATCH('Fiche perso'!$AF$3,Tableau!$AK$3:$AK$5,0),B16,""))</f>
        <v/>
      </c>
      <c r="B16" s="193" t="s">
        <v>186</v>
      </c>
      <c r="C16" s="194" t="s">
        <v>94</v>
      </c>
      <c r="D16" s="195">
        <v>7.5</v>
      </c>
      <c r="E16" s="196">
        <v>6.0</v>
      </c>
      <c r="F16" s="179"/>
      <c r="G16" s="192" t="str">
        <f>IF(OR(H16="",'Fiche perso'!$AF$3=""),"",IF(MATCH(I16,Tableau!$AK$3:$AK$5,0)&lt;=MATCH('Fiche perso'!$AF$3,Tableau!$AK$3:$AK$5,0),H16,""))</f>
        <v/>
      </c>
      <c r="H16" s="211" t="s">
        <v>187</v>
      </c>
      <c r="I16" s="194" t="s">
        <v>97</v>
      </c>
      <c r="J16" s="199"/>
      <c r="K16" s="199"/>
      <c r="L16" s="194" t="s">
        <v>158</v>
      </c>
      <c r="M16" s="194" t="s">
        <v>158</v>
      </c>
      <c r="N16" s="199"/>
      <c r="O16" s="199"/>
      <c r="P16" s="194" t="s">
        <v>126</v>
      </c>
      <c r="Q16" s="194" t="s">
        <v>51</v>
      </c>
      <c r="R16" s="199"/>
      <c r="S16" s="188">
        <v>8.0</v>
      </c>
      <c r="T16" s="200"/>
      <c r="U16" s="192" t="str">
        <f>IF(OR(V16="",'Fiche perso'!$AF$3=""),"",IF(MATCH(W16,Tableau!$AK$3:$AK$5,0)&lt;=MATCH('Fiche perso'!$AF$3,Tableau!$AK$3:$AK$5,0),V16,""))</f>
        <v/>
      </c>
      <c r="V16" s="201" t="s">
        <v>115</v>
      </c>
      <c r="W16" s="194" t="s">
        <v>100</v>
      </c>
      <c r="X16" s="196">
        <v>8.0</v>
      </c>
    </row>
    <row r="17">
      <c r="A17" s="192" t="str">
        <f>IF(OR(C17="",'Fiche perso'!$AF$3=""),"",IF(MATCH(C17,Tableau!$AK$3:$AK$5,0)&lt;=MATCH('Fiche perso'!$AF$3,Tableau!$AK$3:$AK$5,0),B17,""))</f>
        <v/>
      </c>
      <c r="B17" s="193" t="s">
        <v>188</v>
      </c>
      <c r="C17" s="194" t="s">
        <v>94</v>
      </c>
      <c r="D17" s="195">
        <v>7.5</v>
      </c>
      <c r="E17" s="196">
        <v>6.0</v>
      </c>
      <c r="F17" s="179"/>
      <c r="G17" s="192" t="str">
        <f>IF(OR(H17="",'Fiche perso'!$AF$3=""),"",IF(MATCH(I17,Tableau!$AK$3:$AK$5,0)&lt;=MATCH('Fiche perso'!$AF$3,Tableau!$AK$3:$AK$5,0),H17,""))</f>
        <v/>
      </c>
      <c r="H17" s="211" t="s">
        <v>189</v>
      </c>
      <c r="I17" s="194" t="s">
        <v>97</v>
      </c>
      <c r="J17" s="199"/>
      <c r="K17" s="199"/>
      <c r="L17" s="199"/>
      <c r="M17" s="194" t="s">
        <v>158</v>
      </c>
      <c r="N17" s="194" t="s">
        <v>158</v>
      </c>
      <c r="O17" s="199"/>
      <c r="P17" s="194" t="s">
        <v>130</v>
      </c>
      <c r="Q17" s="194" t="s">
        <v>51</v>
      </c>
      <c r="R17" s="199"/>
      <c r="S17" s="188">
        <v>8.0</v>
      </c>
      <c r="T17" s="200"/>
      <c r="U17" s="192" t="str">
        <f>IF(OR(V17="",'Fiche perso'!$AF$3=""),"",IF(MATCH(W17,Tableau!$AK$3:$AK$5,0)&lt;=MATCH('Fiche perso'!$AF$3,Tableau!$AK$3:$AK$5,0),V17,""))</f>
        <v/>
      </c>
      <c r="V17" s="212" t="s">
        <v>190</v>
      </c>
      <c r="W17" s="194" t="s">
        <v>100</v>
      </c>
      <c r="X17" s="196">
        <v>12.0</v>
      </c>
    </row>
    <row r="18">
      <c r="A18" s="192" t="str">
        <f>IF(OR(C18="",'Fiche perso'!$AF$3=""),"",IF(MATCH(C18,Tableau!$AK$3:$AK$5,0)&lt;=MATCH('Fiche perso'!$AF$3,Tableau!$AK$3:$AK$5,0),B18,""))</f>
        <v/>
      </c>
      <c r="B18" s="193" t="s">
        <v>191</v>
      </c>
      <c r="C18" s="194" t="s">
        <v>97</v>
      </c>
      <c r="D18" s="195">
        <v>7.5</v>
      </c>
      <c r="E18" s="196">
        <v>6.0</v>
      </c>
      <c r="F18" s="179"/>
      <c r="G18" s="192" t="str">
        <f>IF(OR(H18="",'Fiche perso'!$AF$3=""),"",IF(MATCH(I18,Tableau!$AK$3:$AK$5,0)&lt;=MATCH('Fiche perso'!$AF$3,Tableau!$AK$3:$AK$5,0),H18,""))</f>
        <v/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200"/>
      <c r="T18" s="200"/>
      <c r="U18" s="192" t="str">
        <f>IF(OR(V18="",'Fiche perso'!$AF$3=""),"",IF(MATCH(W18,Tableau!$AK$3:$AK$5,0)&lt;=MATCH('Fiche perso'!$AF$3,Tableau!$AK$3:$AK$5,0),V18,""))</f>
        <v/>
      </c>
      <c r="V18" s="212" t="s">
        <v>192</v>
      </c>
      <c r="W18" s="194" t="s">
        <v>100</v>
      </c>
      <c r="X18" s="196">
        <v>6.0</v>
      </c>
    </row>
    <row r="19">
      <c r="A19" s="192" t="str">
        <f>IF(OR(C19="",'Fiche perso'!$AF$3=""),"",IF(MATCH(C19,Tableau!$AK$3:$AK$5,0)&lt;=MATCH('Fiche perso'!$AF$3,Tableau!$AK$3:$AK$5,0),B19,""))</f>
        <v/>
      </c>
      <c r="B19" s="193" t="s">
        <v>193</v>
      </c>
      <c r="C19" s="194" t="s">
        <v>94</v>
      </c>
      <c r="D19" s="195">
        <v>9.0</v>
      </c>
      <c r="E19" s="196">
        <v>6.0</v>
      </c>
      <c r="F19" s="179"/>
      <c r="G19" s="192" t="str">
        <f>IF(OR(H19="",'Fiche perso'!$AF$3=""),"",IF(MATCH(I19,Tableau!$AK$3:$AK$5,0)&lt;=MATCH('Fiche perso'!$AF$3,Tableau!$AK$3:$AK$5,0),H19,""))</f>
        <v/>
      </c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200"/>
      <c r="T19" s="200"/>
      <c r="U19" s="192" t="str">
        <f>IF(OR(V19="",'Fiche perso'!$AF$3=""),"",IF(MATCH(W19,Tableau!$AK$3:$AK$5,0)&lt;=MATCH('Fiche perso'!$AF$3,Tableau!$AK$3:$AK$5,0),V19,""))</f>
        <v/>
      </c>
      <c r="V19" s="212" t="s">
        <v>194</v>
      </c>
      <c r="W19" s="194" t="s">
        <v>100</v>
      </c>
      <c r="X19" s="196">
        <v>8.0</v>
      </c>
    </row>
    <row r="20">
      <c r="A20" s="192" t="str">
        <f>IF(OR(C20="",'Fiche perso'!$AF$3=""),"",IF(MATCH(C20,Tableau!$AK$3:$AK$5,0)&lt;=MATCH('Fiche perso'!$AF$3,Tableau!$AK$3:$AK$5,0),B20,""))</f>
        <v/>
      </c>
      <c r="B20" s="193" t="s">
        <v>195</v>
      </c>
      <c r="C20" s="194" t="s">
        <v>94</v>
      </c>
      <c r="D20" s="195">
        <v>7.5</v>
      </c>
      <c r="E20" s="196">
        <v>6.0</v>
      </c>
      <c r="F20" s="179"/>
      <c r="G20" s="192" t="str">
        <f>IF(OR(H20="",'Fiche perso'!$AF$3=""),"",IF(MATCH(I20,Tableau!$AK$3:$AK$5,0)&lt;=MATCH('Fiche perso'!$AF$3,Tableau!$AK$3:$AK$5,0),H20,""))</f>
        <v/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200"/>
      <c r="T20" s="200"/>
      <c r="U20" s="192" t="str">
        <f>IF(OR(V20="",'Fiche perso'!$AF$3=""),"",IF(MATCH(W20,Tableau!$AK$3:$AK$5,0)&lt;=MATCH('Fiche perso'!$AF$3,Tableau!$AK$3:$AK$5,0),V20,""))</f>
        <v/>
      </c>
      <c r="V20" s="212" t="s">
        <v>196</v>
      </c>
      <c r="W20" s="194" t="s">
        <v>97</v>
      </c>
      <c r="X20" s="196">
        <v>6.0</v>
      </c>
    </row>
    <row r="21">
      <c r="A21" s="192" t="str">
        <f>IF(OR(C21="",'Fiche perso'!$AF$3=""),"",IF(MATCH(C21,Tableau!$AK$3:$AK$5,0)&lt;=MATCH('Fiche perso'!$AF$3,Tableau!$AK$3:$AK$5,0),B21,""))</f>
        <v/>
      </c>
      <c r="B21" s="193" t="s">
        <v>197</v>
      </c>
      <c r="C21" s="194" t="s">
        <v>94</v>
      </c>
      <c r="D21" s="195">
        <v>7.5</v>
      </c>
      <c r="E21" s="196">
        <v>6.0</v>
      </c>
      <c r="F21" s="179"/>
      <c r="G21" s="192" t="str">
        <f>IF(OR(H21="",'Fiche perso'!$AF$3=""),"",IF(MATCH(I21,Tableau!$AK$3:$AK$5,0)&lt;=MATCH('Fiche perso'!$AF$3,Tableau!$AK$3:$AK$5,0),H21,""))</f>
        <v/>
      </c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200"/>
      <c r="T21" s="200"/>
      <c r="U21" s="192" t="str">
        <f>IF(OR(V21="",'Fiche perso'!$AF$3=""),"",IF(MATCH(W21,Tableau!$AK$3:$AK$5,0)&lt;=MATCH('Fiche perso'!$AF$3,Tableau!$AK$3:$AK$5,0),V21,""))</f>
        <v/>
      </c>
      <c r="V21" s="151"/>
      <c r="W21" s="194"/>
      <c r="X21" s="213"/>
    </row>
    <row r="22">
      <c r="A22" s="192" t="str">
        <f>IF(OR(C22="",'Fiche perso'!$AF$3=""),"",IF(MATCH(C22,Tableau!$AK$3:$AK$5,0)&lt;=MATCH('Fiche perso'!$AF$3,Tableau!$AK$3:$AK$5,0),B22,""))</f>
        <v/>
      </c>
      <c r="B22" s="193" t="s">
        <v>198</v>
      </c>
      <c r="C22" s="194" t="s">
        <v>94</v>
      </c>
      <c r="D22" s="195">
        <v>7.5</v>
      </c>
      <c r="E22" s="196">
        <v>6.0</v>
      </c>
      <c r="F22" s="179"/>
      <c r="G22" s="192" t="str">
        <f>IF(OR(H22="",'Fiche perso'!$AF$3=""),"",IF(MATCH(I22,Tableau!$AK$3:$AK$5,0)&lt;=MATCH('Fiche perso'!$AF$3,Tableau!$AK$3:$AK$5,0),H22,""))</f>
        <v/>
      </c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200"/>
      <c r="T22" s="200"/>
      <c r="U22" s="192" t="str">
        <f>IF(OR(V22="",'Fiche perso'!$AF$3=""),"",IF(MATCH(W22,Tableau!$AK$3:$AK$5,0)&lt;=MATCH('Fiche perso'!$AF$3,Tableau!$AK$3:$AK$5,0),V22,""))</f>
        <v/>
      </c>
      <c r="V22" s="151"/>
      <c r="W22" s="194"/>
      <c r="X22" s="213"/>
    </row>
    <row r="23">
      <c r="A23" s="192" t="str">
        <f>IF(OR(C23="",'Fiche perso'!$AF$3=""),"",IF(MATCH(C23,Tableau!$AK$3:$AK$5,0)&lt;=MATCH('Fiche perso'!$AF$3,Tableau!$AK$3:$AK$5,0),B23,""))</f>
        <v/>
      </c>
      <c r="B23" s="193" t="s">
        <v>199</v>
      </c>
      <c r="C23" s="194" t="s">
        <v>97</v>
      </c>
      <c r="D23" s="195">
        <v>7.5</v>
      </c>
      <c r="E23" s="196">
        <v>6.0</v>
      </c>
      <c r="F23" s="179"/>
      <c r="G23" s="192" t="str">
        <f>IF(OR(H23="",'Fiche perso'!$AF$3=""),"",IF(MATCH(I23,Tableau!$AK$3:$AK$5,0)&lt;=MATCH('Fiche perso'!$AF$3,Tableau!$AK$3:$AK$5,0),H23,""))</f>
        <v/>
      </c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200"/>
      <c r="T23" s="200"/>
      <c r="U23" s="192" t="str">
        <f>IF(OR(V23="",'Fiche perso'!$AF$3=""),"",IF(MATCH(W23,Tableau!$AK$3:$AK$5,0)&lt;=MATCH('Fiche perso'!$AF$3,Tableau!$AK$3:$AK$5,0),V23,""))</f>
        <v/>
      </c>
      <c r="V23" s="151"/>
      <c r="W23" s="194"/>
      <c r="X23" s="213"/>
    </row>
    <row r="24">
      <c r="A24" s="192" t="str">
        <f>IF(OR(C24="",'Fiche perso'!$AF$3=""),"",IF(MATCH(C24,Tableau!$AK$3:$AK$5,0)&lt;=MATCH('Fiche perso'!$AF$3,Tableau!$AK$3:$AK$5,0),B24,""))</f>
        <v/>
      </c>
      <c r="B24" s="193" t="s">
        <v>200</v>
      </c>
      <c r="C24" s="194" t="s">
        <v>97</v>
      </c>
      <c r="D24" s="195">
        <v>7.5</v>
      </c>
      <c r="E24" s="196">
        <v>6.0</v>
      </c>
      <c r="F24" s="179"/>
      <c r="G24" s="192" t="str">
        <f>IF(OR(H24="",'Fiche perso'!$AF$3=""),"",IF(MATCH(I24,Tableau!$AK$3:$AK$5,0)&lt;=MATCH('Fiche perso'!$AF$3,Tableau!$AK$3:$AK$5,0),H24,""))</f>
        <v/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200"/>
      <c r="T24" s="200"/>
      <c r="U24" s="192" t="str">
        <f>IF(OR(V24="",'Fiche perso'!$AF$3=""),"",IF(MATCH(W24,Tableau!$AK$3:$AK$5,0)&lt;=MATCH('Fiche perso'!$AF$3,Tableau!$AK$3:$AK$5,0),V24,""))</f>
        <v/>
      </c>
      <c r="V24" s="151"/>
      <c r="W24" s="194"/>
      <c r="X24" s="213"/>
    </row>
    <row r="25">
      <c r="A25" s="192" t="str">
        <f>IF(OR(C25="",'Fiche perso'!$AF$3=""),"",IF(MATCH(C25,Tableau!$AK$3:$AK$5,0)&lt;=MATCH('Fiche perso'!$AF$3,Tableau!$AK$3:$AK$5,0),B25,""))</f>
        <v/>
      </c>
      <c r="B25" s="193" t="s">
        <v>201</v>
      </c>
      <c r="C25" s="194" t="s">
        <v>97</v>
      </c>
      <c r="D25" s="195">
        <v>7.5</v>
      </c>
      <c r="E25" s="196">
        <v>6.0</v>
      </c>
      <c r="F25" s="179"/>
      <c r="G25" s="192" t="str">
        <f>IF(OR(H25="",'Fiche perso'!$AF$3=""),"",IF(MATCH(I25,Tableau!$AK$3:$AK$5,0)&lt;=MATCH('Fiche perso'!$AF$3,Tableau!$AK$3:$AK$5,0),H25,""))</f>
        <v/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00"/>
      <c r="T25" s="200"/>
      <c r="U25" s="192" t="str">
        <f>IF(OR(V25="",'Fiche perso'!$AF$3=""),"",IF(MATCH(W25,Tableau!$AK$3:$AK$5,0)&lt;=MATCH('Fiche perso'!$AF$3,Tableau!$AK$3:$AK$5,0),V25,""))</f>
        <v/>
      </c>
      <c r="V25" s="151"/>
      <c r="W25" s="194"/>
      <c r="X25" s="213"/>
    </row>
    <row r="26">
      <c r="A26" s="192" t="str">
        <f>IF(OR(C26="",'Fiche perso'!$AF$3=""),"",IF(MATCH(C26,Tableau!$AK$3:$AK$5,0)&lt;=MATCH('Fiche perso'!$AF$3,Tableau!$AK$3:$AK$5,0),B26,""))</f>
        <v/>
      </c>
      <c r="B26" s="193" t="s">
        <v>202</v>
      </c>
      <c r="C26" s="194" t="s">
        <v>97</v>
      </c>
      <c r="D26" s="195">
        <v>9.0</v>
      </c>
      <c r="E26" s="196">
        <v>6.0</v>
      </c>
      <c r="F26" s="179"/>
      <c r="G26" s="192" t="str">
        <f>IF(OR(H26="",'Fiche perso'!$AF$3=""),"",IF(MATCH(I26,Tableau!$AK$3:$AK$5,0)&lt;=MATCH('Fiche perso'!$AF$3,Tableau!$AK$3:$AK$5,0),H26,""))</f>
        <v/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200"/>
      <c r="T26" s="200"/>
      <c r="U26" s="192" t="str">
        <f>IF(OR(V26="",'Fiche perso'!$AF$3=""),"",IF(MATCH(W26,Tableau!$AK$3:$AK$5,0)&lt;=MATCH('Fiche perso'!$AF$3,Tableau!$AK$3:$AK$5,0),V26,""))</f>
        <v/>
      </c>
      <c r="V26" s="151"/>
      <c r="W26" s="194"/>
      <c r="X26" s="213"/>
    </row>
    <row r="27">
      <c r="A27" s="192" t="str">
        <f>IF(OR(C27="",'Fiche perso'!$AF$3=""),"",IF(MATCH(C27,Tableau!$AK$3:$AK$5,0)&lt;=MATCH('Fiche perso'!$AF$3,Tableau!$AK$3:$AK$5,0),B27,""))</f>
        <v/>
      </c>
      <c r="B27" s="193" t="s">
        <v>203</v>
      </c>
      <c r="C27" s="194" t="s">
        <v>97</v>
      </c>
      <c r="D27" s="195">
        <v>9.0</v>
      </c>
      <c r="E27" s="196">
        <v>6.0</v>
      </c>
      <c r="F27" s="179"/>
      <c r="G27" s="192" t="str">
        <f>IF(OR(H27="",'Fiche perso'!$AF$3=""),"",IF(MATCH(I27,Tableau!$AK$3:$AK$5,0)&lt;=MATCH('Fiche perso'!$AF$3,Tableau!$AK$3:$AK$5,0),H27,""))</f>
        <v/>
      </c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200"/>
      <c r="T27" s="200"/>
      <c r="U27" s="192" t="str">
        <f>IF(OR(V27="",'Fiche perso'!$AF$3=""),"",IF(MATCH(W27,Tableau!$AK$3:$AK$5,0)&lt;=MATCH('Fiche perso'!$AF$3,Tableau!$AK$3:$AK$5,0),V27,""))</f>
        <v/>
      </c>
      <c r="V27" s="151"/>
      <c r="W27" s="194"/>
      <c r="X27" s="213"/>
    </row>
    <row r="28">
      <c r="A28" s="192" t="str">
        <f>IF(OR(C28="",'Fiche perso'!$AF$3=""),"",IF(MATCH(C28,Tableau!$AK$3:$AK$5,0)&lt;=MATCH('Fiche perso'!$AF$3,Tableau!$AK$3:$AK$5,0),B28,""))</f>
        <v/>
      </c>
      <c r="B28" s="193" t="s">
        <v>204</v>
      </c>
      <c r="C28" s="194" t="s">
        <v>94</v>
      </c>
      <c r="D28" s="195">
        <v>9.0</v>
      </c>
      <c r="E28" s="196">
        <v>6.0</v>
      </c>
      <c r="F28" s="179"/>
      <c r="G28" s="192" t="str">
        <f>IF(OR(H28="",'Fiche perso'!$AF$3=""),"",IF(MATCH(I28,Tableau!$AK$3:$AK$5,0)&lt;=MATCH('Fiche perso'!$AF$3,Tableau!$AK$3:$AK$5,0),H28,""))</f>
        <v/>
      </c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200"/>
      <c r="T28" s="200"/>
      <c r="U28" s="192" t="str">
        <f>IF(OR(V28="",'Fiche perso'!$AF$3=""),"",IF(MATCH(W28,Tableau!$AK$3:$AK$5,0)&lt;=MATCH('Fiche perso'!$AF$3,Tableau!$AK$3:$AK$5,0),V28,""))</f>
        <v/>
      </c>
      <c r="V28" s="151"/>
      <c r="W28" s="194"/>
      <c r="X28" s="213"/>
    </row>
    <row r="29">
      <c r="A29" s="192" t="str">
        <f>IF(OR(C29="",'Fiche perso'!$AF$3=""),"",IF(MATCH(C29,Tableau!$AK$3:$AK$5,0)&lt;=MATCH('Fiche perso'!$AF$3,Tableau!$AK$3:$AK$5,0),B29,""))</f>
        <v/>
      </c>
      <c r="B29" s="193" t="s">
        <v>205</v>
      </c>
      <c r="C29" s="194" t="s">
        <v>94</v>
      </c>
      <c r="D29" s="195">
        <v>9.0</v>
      </c>
      <c r="E29" s="196">
        <v>6.0</v>
      </c>
      <c r="F29" s="179"/>
      <c r="G29" s="192" t="str">
        <f>IF(OR(H29="",'Fiche perso'!$AF$3=""),"",IF(MATCH(I29,Tableau!$AK$3:$AK$5,0)&lt;=MATCH('Fiche perso'!$AF$3,Tableau!$AK$3:$AK$5,0),H29,""))</f>
        <v/>
      </c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200"/>
      <c r="T29" s="200"/>
      <c r="U29" s="192" t="str">
        <f>IF(OR(V29="",'Fiche perso'!$AF$3=""),"",IF(MATCH(W29,Tableau!$AK$3:$AK$5,0)&lt;=MATCH('Fiche perso'!$AF$3,Tableau!$AK$3:$AK$5,0),V29,""))</f>
        <v/>
      </c>
      <c r="V29" s="151"/>
      <c r="W29" s="194"/>
      <c r="X29" s="213"/>
    </row>
    <row r="30">
      <c r="A30" s="192" t="str">
        <f>IF(OR(C30="",'Fiche perso'!$AF$3=""),"",IF(MATCH(C30,Tableau!$AK$3:$AK$5,0)&lt;=MATCH('Fiche perso'!$AF$3,Tableau!$AK$3:$AK$5,0),B30,""))</f>
        <v/>
      </c>
      <c r="B30" s="193" t="s">
        <v>206</v>
      </c>
      <c r="C30" s="194" t="s">
        <v>94</v>
      </c>
      <c r="D30" s="195">
        <v>12.0</v>
      </c>
      <c r="E30" s="196">
        <v>6.0</v>
      </c>
      <c r="F30" s="179"/>
      <c r="G30" s="192" t="str">
        <f>IF(OR(H30="",'Fiche perso'!$AF$3=""),"",IF(MATCH(I30,Tableau!$AK$3:$AK$5,0)&lt;=MATCH('Fiche perso'!$AF$3,Tableau!$AK$3:$AK$5,0),H30,""))</f>
        <v/>
      </c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200"/>
      <c r="T30" s="200"/>
      <c r="U30" s="192" t="str">
        <f>IF(OR(V30="",'Fiche perso'!$AF$3=""),"",IF(MATCH(W30,Tableau!$AK$3:$AK$5,0)&lt;=MATCH('Fiche perso'!$AF$3,Tableau!$AK$3:$AK$5,0),V30,""))</f>
        <v/>
      </c>
      <c r="V30" s="151"/>
      <c r="W30" s="194"/>
      <c r="X30" s="213"/>
    </row>
    <row r="31">
      <c r="A31" s="192" t="str">
        <f>IF(OR(C31="",'Fiche perso'!$AF$3=""),"",IF(MATCH(C31,Tableau!$AK$3:$AK$5,0)&lt;=MATCH('Fiche perso'!$AF$3,Tableau!$AK$3:$AK$5,0),B31,""))</f>
        <v/>
      </c>
      <c r="B31" s="193" t="s">
        <v>207</v>
      </c>
      <c r="C31" s="194" t="s">
        <v>94</v>
      </c>
      <c r="D31" s="195">
        <v>9.0</v>
      </c>
      <c r="E31" s="196">
        <v>6.0</v>
      </c>
      <c r="F31" s="179"/>
      <c r="G31" s="192" t="str">
        <f>IF(OR(H31="",'Fiche perso'!$AF$3=""),"",IF(MATCH(I31,Tableau!$AK$3:$AK$5,0)&lt;=MATCH('Fiche perso'!$AF$3,Tableau!$AK$3:$AK$5,0),H31,""))</f>
        <v/>
      </c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200"/>
      <c r="T31" s="200"/>
      <c r="U31" s="192" t="str">
        <f>IF(OR(V31="",'Fiche perso'!$AF$3=""),"",IF(MATCH(W31,Tableau!$AK$3:$AK$5,0)&lt;=MATCH('Fiche perso'!$AF$3,Tableau!$AK$3:$AK$5,0),V31,""))</f>
        <v/>
      </c>
      <c r="V31" s="151"/>
      <c r="W31" s="194"/>
      <c r="X31" s="213"/>
    </row>
    <row r="32">
      <c r="A32" s="192" t="str">
        <f>IF(OR(C32="",'Fiche perso'!$AF$3=""),"",IF(MATCH(C32,Tableau!$AK$3:$AK$5,0)&lt;=MATCH('Fiche perso'!$AF$3,Tableau!$AK$3:$AK$5,0),B32,""))</f>
        <v/>
      </c>
      <c r="B32" s="193" t="s">
        <v>208</v>
      </c>
      <c r="C32" s="194" t="s">
        <v>94</v>
      </c>
      <c r="D32" s="195">
        <v>9.0</v>
      </c>
      <c r="E32" s="196">
        <v>6.0</v>
      </c>
      <c r="F32" s="179"/>
      <c r="G32" s="192" t="str">
        <f>IF(OR(H32="",'Fiche perso'!$AF$3=""),"",IF(MATCH(I32,Tableau!$AK$3:$AK$5,0)&lt;=MATCH('Fiche perso'!$AF$3,Tableau!$AK$3:$AK$5,0),H32,""))</f>
        <v/>
      </c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200"/>
      <c r="T32" s="200"/>
      <c r="U32" s="192" t="str">
        <f>IF(OR(V32="",'Fiche perso'!$AF$3=""),"",IF(MATCH(W32,Tableau!$AK$3:$AK$5,0)&lt;=MATCH('Fiche perso'!$AF$3,Tableau!$AK$3:$AK$5,0),V32,""))</f>
        <v/>
      </c>
      <c r="V32" s="151"/>
      <c r="W32" s="194"/>
      <c r="X32" s="213"/>
    </row>
    <row r="33">
      <c r="A33" s="192" t="str">
        <f>IF(OR(C33="",'Fiche perso'!$AF$3=""),"",IF(MATCH(C33,Tableau!$AK$3:$AK$5,0)&lt;=MATCH('Fiche perso'!$AF$3,Tableau!$AK$3:$AK$5,0),B33,""))</f>
        <v/>
      </c>
      <c r="B33" s="193" t="s">
        <v>209</v>
      </c>
      <c r="C33" s="194" t="s">
        <v>94</v>
      </c>
      <c r="D33" s="195">
        <v>9.0</v>
      </c>
      <c r="E33" s="196">
        <v>6.0</v>
      </c>
      <c r="F33" s="179"/>
      <c r="G33" s="192" t="str">
        <f>IF(OR(H33="",'Fiche perso'!$AF$3=""),"",IF(MATCH(I33,Tableau!$AK$3:$AK$5,0)&lt;=MATCH('Fiche perso'!$AF$3,Tableau!$AK$3:$AK$5,0),H33,""))</f>
        <v/>
      </c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200"/>
      <c r="T33" s="200"/>
      <c r="U33" s="192" t="str">
        <f>IF(OR(V33="",'Fiche perso'!$AF$3=""),"",IF(MATCH(W33,Tableau!$AK$3:$AK$5,0)&lt;=MATCH('Fiche perso'!$AF$3,Tableau!$AK$3:$AK$5,0),V33,""))</f>
        <v/>
      </c>
      <c r="V33" s="151"/>
      <c r="W33" s="194"/>
      <c r="X33" s="213"/>
    </row>
    <row r="34">
      <c r="A34" s="192" t="str">
        <f>IF(OR(C34="",'Fiche perso'!$AF$3=""),"",IF(MATCH(C34,Tableau!$AK$3:$AK$5,0)&lt;=MATCH('Fiche perso'!$AF$3,Tableau!$AK$3:$AK$5,0),B34,""))</f>
        <v/>
      </c>
      <c r="B34" s="193" t="s">
        <v>210</v>
      </c>
      <c r="C34" s="194" t="s">
        <v>97</v>
      </c>
      <c r="D34" s="195">
        <v>9.0</v>
      </c>
      <c r="E34" s="196">
        <v>6.0</v>
      </c>
      <c r="F34" s="179"/>
      <c r="G34" s="192" t="str">
        <f>IF(OR(H34="",'Fiche perso'!$AF$3=""),"",IF(MATCH(I34,Tableau!$AK$3:$AK$5,0)&lt;=MATCH('Fiche perso'!$AF$3,Tableau!$AK$3:$AK$5,0),H34,""))</f>
        <v/>
      </c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200"/>
      <c r="T34" s="200"/>
      <c r="U34" s="192" t="str">
        <f>IF(OR(V34="",'Fiche perso'!$AF$3=""),"",IF(MATCH(W34,Tableau!$AK$3:$AK$5,0)&lt;=MATCH('Fiche perso'!$AF$3,Tableau!$AK$3:$AK$5,0),V34,""))</f>
        <v/>
      </c>
      <c r="V34" s="151"/>
      <c r="W34" s="194"/>
      <c r="X34" s="213"/>
    </row>
    <row r="35">
      <c r="A35" s="192" t="str">
        <f>IF(OR(C35="",'Fiche perso'!$AF$3=""),"",IF(MATCH(C35,Tableau!$AK$3:$AK$5,0)&lt;=MATCH('Fiche perso'!$AF$3,Tableau!$AK$3:$AK$5,0),B35,""))</f>
        <v/>
      </c>
      <c r="B35" s="193" t="s">
        <v>211</v>
      </c>
      <c r="C35" s="194" t="s">
        <v>97</v>
      </c>
      <c r="D35" s="195">
        <v>9.0</v>
      </c>
      <c r="E35" s="196">
        <v>6.0</v>
      </c>
      <c r="F35" s="179"/>
      <c r="G35" s="192" t="str">
        <f>IF(OR(H35="",'Fiche perso'!$AF$3=""),"",IF(MATCH(I35,Tableau!$AK$3:$AK$5,0)&lt;=MATCH('Fiche perso'!$AF$3,Tableau!$AK$3:$AK$5,0),H35,""))</f>
        <v/>
      </c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200"/>
      <c r="T35" s="200"/>
      <c r="U35" s="192" t="str">
        <f>IF(OR(V35="",'Fiche perso'!$AF$3=""),"",IF(MATCH(W35,Tableau!$AK$3:$AK$5,0)&lt;=MATCH('Fiche perso'!$AF$3,Tableau!$AK$3:$AK$5,0),V35,""))</f>
        <v/>
      </c>
      <c r="V35" s="151"/>
      <c r="W35" s="194"/>
      <c r="X35" s="213"/>
    </row>
    <row r="36">
      <c r="A36" s="192" t="str">
        <f>IF(OR(C36="",'Fiche perso'!$AF$3=""),"",IF(MATCH(C36,Tableau!$AK$3:$AK$5,0)&lt;=MATCH('Fiche perso'!$AF$3,Tableau!$AK$3:$AK$5,0),B36,""))</f>
        <v/>
      </c>
      <c r="B36" s="193" t="s">
        <v>212</v>
      </c>
      <c r="C36" s="194" t="s">
        <v>97</v>
      </c>
      <c r="D36" s="195">
        <v>9.0</v>
      </c>
      <c r="E36" s="196">
        <v>6.0</v>
      </c>
      <c r="F36" s="179"/>
      <c r="G36" s="192" t="str">
        <f>IF(OR(H36="",'Fiche perso'!$AF$3=""),"",IF(MATCH(I36,Tableau!$AK$3:$AK$5,0)&lt;=MATCH('Fiche perso'!$AF$3,Tableau!$AK$3:$AK$5,0),H36,""))</f>
        <v/>
      </c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200"/>
      <c r="T36" s="200"/>
      <c r="U36" s="192" t="str">
        <f>IF(OR(V36="",'Fiche perso'!$AF$3=""),"",IF(MATCH(W36,Tableau!$AK$3:$AK$5,0)&lt;=MATCH('Fiche perso'!$AF$3,Tableau!$AK$3:$AK$5,0),V36,""))</f>
        <v/>
      </c>
      <c r="V36" s="151"/>
      <c r="W36" s="194"/>
      <c r="X36" s="213"/>
    </row>
    <row r="37">
      <c r="A37" s="192" t="str">
        <f>IF(OR(C37="",'Fiche perso'!$AF$3=""),"",IF(MATCH(C37,Tableau!$AK$3:$AK$5,0)&lt;=MATCH('Fiche perso'!$AF$3,Tableau!$AK$3:$AK$5,0),B37,""))</f>
        <v/>
      </c>
      <c r="B37" s="193" t="s">
        <v>213</v>
      </c>
      <c r="C37" s="194" t="s">
        <v>97</v>
      </c>
      <c r="D37" s="195">
        <v>9.0</v>
      </c>
      <c r="E37" s="196">
        <v>6.0</v>
      </c>
      <c r="F37" s="179"/>
      <c r="G37" s="192" t="str">
        <f>IF(OR(H37="",'Fiche perso'!$AF$3=""),"",IF(MATCH(I37,Tableau!$AK$3:$AK$5,0)&lt;=MATCH('Fiche perso'!$AF$3,Tableau!$AK$3:$AK$5,0),H37,""))</f>
        <v/>
      </c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200"/>
      <c r="T37" s="200"/>
      <c r="U37" s="192" t="str">
        <f>IF(OR(V37="",'Fiche perso'!$AF$3=""),"",IF(MATCH(W37,Tableau!$AK$3:$AK$5,0)&lt;=MATCH('Fiche perso'!$AF$3,Tableau!$AK$3:$AK$5,0),V37,""))</f>
        <v/>
      </c>
      <c r="V37" s="151"/>
      <c r="W37" s="194"/>
      <c r="X37" s="213"/>
    </row>
    <row r="38">
      <c r="A38" s="192" t="str">
        <f>IF(OR(C38="",'Fiche perso'!$AF$3=""),"",IF(MATCH(C38,Tableau!$AK$3:$AK$5,0)&lt;=MATCH('Fiche perso'!$AF$3,Tableau!$AK$3:$AK$5,0),B38,""))</f>
        <v/>
      </c>
      <c r="B38" s="193" t="s">
        <v>214</v>
      </c>
      <c r="C38" s="194" t="s">
        <v>97</v>
      </c>
      <c r="D38" s="195">
        <v>9.0</v>
      </c>
      <c r="E38" s="196">
        <v>6.0</v>
      </c>
      <c r="F38" s="179"/>
      <c r="G38" s="192" t="str">
        <f>IF(OR(H38="",'Fiche perso'!$AF$3=""),"",IF(MATCH(I38,Tableau!$AK$3:$AK$5,0)&lt;=MATCH('Fiche perso'!$AF$3,Tableau!$AK$3:$AK$5,0),H38,""))</f>
        <v/>
      </c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200"/>
      <c r="T38" s="200"/>
      <c r="U38" s="192" t="str">
        <f>IF(OR(V38="",'Fiche perso'!$AF$3=""),"",IF(MATCH(W38,Tableau!$AK$3:$AK$5,0)&lt;=MATCH('Fiche perso'!$AF$3,Tableau!$AK$3:$AK$5,0),V38,""))</f>
        <v/>
      </c>
      <c r="V38" s="151"/>
      <c r="W38" s="194"/>
      <c r="X38" s="213"/>
    </row>
    <row r="39">
      <c r="A39" s="192" t="str">
        <f>IF(OR(C39="",'Fiche perso'!$AF$3=""),"",IF(MATCH(C39,Tableau!$AK$3:$AK$5,0)&lt;=MATCH('Fiche perso'!$AF$3,Tableau!$AK$3:$AK$5,0),B39,""))</f>
        <v/>
      </c>
      <c r="B39" s="193" t="s">
        <v>215</v>
      </c>
      <c r="C39" s="194" t="s">
        <v>97</v>
      </c>
      <c r="D39" s="195">
        <v>9.0</v>
      </c>
      <c r="E39" s="196">
        <v>6.0</v>
      </c>
      <c r="F39" s="179"/>
      <c r="G39" s="192" t="str">
        <f>IF(OR(H39="",'Fiche perso'!$AF$3=""),"",IF(MATCH(I39,Tableau!$AK$3:$AK$5,0)&lt;=MATCH('Fiche perso'!$AF$3,Tableau!$AK$3:$AK$5,0),H39,""))</f>
        <v/>
      </c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200"/>
      <c r="T39" s="200"/>
      <c r="U39" s="192" t="str">
        <f>IF(OR(V39="",'Fiche perso'!$AF$3=""),"",IF(MATCH(W39,Tableau!$AK$3:$AK$5,0)&lt;=MATCH('Fiche perso'!$AF$3,Tableau!$AK$3:$AK$5,0),V39,""))</f>
        <v/>
      </c>
      <c r="V39" s="151"/>
      <c r="W39" s="194"/>
      <c r="X39" s="213"/>
    </row>
    <row r="40">
      <c r="A40" s="192" t="str">
        <f>IF(OR(C40="",'Fiche perso'!$AF$3=""),"",IF(MATCH(C40,Tableau!$AK$3:$AK$5,0)&lt;=MATCH('Fiche perso'!$AF$3,Tableau!$AK$3:$AK$5,0),B40,""))</f>
        <v/>
      </c>
      <c r="B40" s="193" t="s">
        <v>216</v>
      </c>
      <c r="C40" s="194" t="s">
        <v>97</v>
      </c>
      <c r="D40" s="195">
        <v>9.0</v>
      </c>
      <c r="E40" s="196">
        <v>6.0</v>
      </c>
      <c r="F40" s="179"/>
      <c r="G40" s="192" t="str">
        <f>IF(OR(H40="",'Fiche perso'!$AF$3=""),"",IF(MATCH(I40,Tableau!$AK$3:$AK$5,0)&lt;=MATCH('Fiche perso'!$AF$3,Tableau!$AK$3:$AK$5,0),H40,""))</f>
        <v/>
      </c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200"/>
      <c r="T40" s="200"/>
      <c r="U40" s="192" t="str">
        <f>IF(OR(V40="",'Fiche perso'!$AF$3=""),"",IF(MATCH(W40,Tableau!$AK$3:$AK$5,0)&lt;=MATCH('Fiche perso'!$AF$3,Tableau!$AK$3:$AK$5,0),V40,""))</f>
        <v/>
      </c>
      <c r="V40" s="151"/>
      <c r="W40" s="194"/>
      <c r="X40" s="213"/>
    </row>
    <row r="41">
      <c r="A41" s="192" t="str">
        <f>IF(OR(C41="",'Fiche perso'!$AF$3=""),"",IF(MATCH(C41,Tableau!$AK$3:$AK$5,0)&lt;=MATCH('Fiche perso'!$AF$3,Tableau!$AK$3:$AK$5,0),B41,""))</f>
        <v/>
      </c>
      <c r="B41" s="193" t="s">
        <v>217</v>
      </c>
      <c r="C41" s="194" t="s">
        <v>97</v>
      </c>
      <c r="D41" s="195">
        <v>9.0</v>
      </c>
      <c r="E41" s="196">
        <v>6.0</v>
      </c>
      <c r="F41" s="179"/>
      <c r="G41" s="192" t="str">
        <f>IF(OR(H41="",'Fiche perso'!$AF$3=""),"",IF(MATCH(I41,Tableau!$AK$3:$AK$5,0)&lt;=MATCH('Fiche perso'!$AF$3,Tableau!$AK$3:$AK$5,0),H41,""))</f>
        <v/>
      </c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200"/>
      <c r="T41" s="200"/>
      <c r="U41" s="192" t="str">
        <f>IF(OR(V41="",'Fiche perso'!$AF$3=""),"",IF(MATCH(W41,Tableau!$AK$3:$AK$5,0)&lt;=MATCH('Fiche perso'!$AF$3,Tableau!$AK$3:$AK$5,0),V41,""))</f>
        <v/>
      </c>
      <c r="V41" s="151"/>
      <c r="W41" s="194"/>
      <c r="X41" s="213"/>
    </row>
    <row r="42">
      <c r="A42" s="192" t="str">
        <f>IF(OR(C42="",'Fiche perso'!$AF$3=""),"",IF(MATCH(C42,Tableau!$AK$3:$AK$5,0)&lt;=MATCH('Fiche perso'!$AF$3,Tableau!$AK$3:$AK$5,0),B42,""))</f>
        <v/>
      </c>
      <c r="B42" s="193" t="s">
        <v>218</v>
      </c>
      <c r="C42" s="194" t="s">
        <v>97</v>
      </c>
      <c r="D42" s="195">
        <v>9.0</v>
      </c>
      <c r="E42" s="196">
        <v>6.0</v>
      </c>
      <c r="F42" s="179"/>
      <c r="G42" s="192" t="str">
        <f>IF(OR(H42="",'Fiche perso'!$AF$3=""),"",IF(MATCH(I42,Tableau!$AK$3:$AK$5,0)&lt;=MATCH('Fiche perso'!$AF$3,Tableau!$AK$3:$AK$5,0),H42,""))</f>
        <v/>
      </c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200"/>
      <c r="T42" s="200"/>
      <c r="U42" s="192" t="str">
        <f>IF(OR(V42="",'Fiche perso'!$AF$3=""),"",IF(MATCH(W42,Tableau!$AK$3:$AK$5,0)&lt;=MATCH('Fiche perso'!$AF$3,Tableau!$AK$3:$AK$5,0),V42,""))</f>
        <v/>
      </c>
      <c r="V42" s="151"/>
      <c r="W42" s="194"/>
      <c r="X42" s="213"/>
    </row>
    <row r="43">
      <c r="A43" s="192" t="str">
        <f>IF(OR(C43="",'Fiche perso'!$AF$3=""),"",IF(MATCH(C43,Tableau!$AK$3:$AK$5,0)&lt;=MATCH('Fiche perso'!$AF$3,Tableau!$AK$3:$AK$5,0),B43,""))</f>
        <v/>
      </c>
      <c r="B43" s="193" t="s">
        <v>219</v>
      </c>
      <c r="C43" s="194" t="s">
        <v>97</v>
      </c>
      <c r="D43" s="195">
        <v>9.0</v>
      </c>
      <c r="E43" s="196">
        <v>6.0</v>
      </c>
      <c r="F43" s="179"/>
      <c r="G43" s="192" t="str">
        <f>IF(OR(H43="",'Fiche perso'!$AF$3=""),"",IF(MATCH(I43,Tableau!$AK$3:$AK$5,0)&lt;=MATCH('Fiche perso'!$AF$3,Tableau!$AK$3:$AK$5,0),H43,""))</f>
        <v/>
      </c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200"/>
      <c r="T43" s="200"/>
      <c r="U43" s="192" t="str">
        <f>IF(OR(V43="",'Fiche perso'!$AF$3=""),"",IF(MATCH(W43,Tableau!$AK$3:$AK$5,0)&lt;=MATCH('Fiche perso'!$AF$3,Tableau!$AK$3:$AK$5,0),V43,""))</f>
        <v/>
      </c>
      <c r="V43" s="151"/>
      <c r="W43" s="194"/>
      <c r="X43" s="213"/>
    </row>
    <row r="44">
      <c r="A44" s="192" t="str">
        <f>IF(OR(C44="",'Fiche perso'!$AF$3=""),"",IF(MATCH(C44,Tableau!$AK$3:$AK$5,0)&lt;=MATCH('Fiche perso'!$AF$3,Tableau!$AK$3:$AK$5,0),B44,""))</f>
        <v/>
      </c>
      <c r="B44" s="193" t="s">
        <v>220</v>
      </c>
      <c r="C44" s="194" t="s">
        <v>97</v>
      </c>
      <c r="D44" s="195">
        <v>12.0</v>
      </c>
      <c r="E44" s="196">
        <v>6.0</v>
      </c>
      <c r="F44" s="179"/>
      <c r="G44" s="192" t="str">
        <f>IF(OR(H44="",'Fiche perso'!$AF$3=""),"",IF(MATCH(I44,Tableau!$AK$3:$AK$5,0)&lt;=MATCH('Fiche perso'!$AF$3,Tableau!$AK$3:$AK$5,0),H44,""))</f>
        <v/>
      </c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200"/>
      <c r="T44" s="200"/>
      <c r="U44" s="192" t="str">
        <f>IF(OR(V44="",'Fiche perso'!$AF$3=""),"",IF(MATCH(W44,Tableau!$AK$3:$AK$5,0)&lt;=MATCH('Fiche perso'!$AF$3,Tableau!$AK$3:$AK$5,0),V44,""))</f>
        <v/>
      </c>
      <c r="V44" s="151"/>
      <c r="W44" s="194"/>
      <c r="X44" s="213"/>
    </row>
    <row r="45">
      <c r="A45" s="192" t="str">
        <f>IF(OR(C45="",'Fiche perso'!$AF$3=""),"",IF(MATCH(C45,Tableau!$AK$3:$AK$5,0)&lt;=MATCH('Fiche perso'!$AF$3,Tableau!$AK$3:$AK$5,0),B45,""))</f>
        <v/>
      </c>
      <c r="B45" s="194" t="s">
        <v>221</v>
      </c>
      <c r="C45" s="194" t="s">
        <v>100</v>
      </c>
      <c r="D45" s="195">
        <v>9.0</v>
      </c>
      <c r="E45" s="196">
        <v>16.0</v>
      </c>
      <c r="F45" s="179"/>
      <c r="G45" s="192" t="str">
        <f>IF(OR(H45="",'Fiche perso'!$AF$3=""),"",IF(MATCH(I45,Tableau!$AK$3:$AK$5,0)&lt;=MATCH('Fiche perso'!$AF$3,Tableau!$AK$3:$AK$5,0),H45,""))</f>
        <v/>
      </c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200"/>
      <c r="T45" s="200"/>
      <c r="U45" s="192" t="str">
        <f>IF(OR(V45="",'Fiche perso'!$AF$3=""),"",IF(MATCH(W45,Tableau!$AK$3:$AK$5,0)&lt;=MATCH('Fiche perso'!$AF$3,Tableau!$AK$3:$AK$5,0),V45,""))</f>
        <v/>
      </c>
      <c r="V45" s="151"/>
      <c r="W45" s="194"/>
      <c r="X45" s="213"/>
    </row>
    <row r="46">
      <c r="A46" s="192" t="str">
        <f>IF(OR(C46="",'Fiche perso'!$AF$3=""),"",IF(MATCH(C46,Tableau!$AK$3:$AK$5,0)&lt;=MATCH('Fiche perso'!$AF$3,Tableau!$AK$3:$AK$5,0),B46,""))</f>
        <v/>
      </c>
      <c r="B46" s="194" t="s">
        <v>222</v>
      </c>
      <c r="C46" s="194" t="s">
        <v>100</v>
      </c>
      <c r="D46" s="194">
        <v>12.0</v>
      </c>
      <c r="E46" s="196">
        <v>12.0</v>
      </c>
      <c r="F46" s="179"/>
      <c r="G46" s="192" t="str">
        <f>IF(OR(H46="",'Fiche perso'!$AF$3=""),"",IF(MATCH(I46,Tableau!$AK$3:$AK$5,0)&lt;=MATCH('Fiche perso'!$AF$3,Tableau!$AK$3:$AK$5,0),H46,""))</f>
        <v/>
      </c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200"/>
      <c r="T46" s="200"/>
      <c r="U46" s="192" t="str">
        <f>IF(OR(V46="",'Fiche perso'!$AF$3=""),"",IF(MATCH(W46,Tableau!$AK$3:$AK$5,0)&lt;=MATCH('Fiche perso'!$AF$3,Tableau!$AK$3:$AK$5,0),V46,""))</f>
        <v/>
      </c>
      <c r="V46" s="151"/>
      <c r="W46" s="194"/>
      <c r="X46" s="213"/>
    </row>
    <row r="47">
      <c r="A47" s="192" t="str">
        <f>IF(OR(C47="",'Fiche perso'!$AF$3=""),"",IF(MATCH(C47,Tableau!$AK$3:$AK$5,0)&lt;=MATCH('Fiche perso'!$AF$3,Tableau!$AK$3:$AK$5,0),B47,""))</f>
        <v/>
      </c>
      <c r="B47" s="194" t="s">
        <v>223</v>
      </c>
      <c r="C47" s="194" t="s">
        <v>100</v>
      </c>
      <c r="D47" s="194">
        <v>18.0</v>
      </c>
      <c r="E47" s="196">
        <v>12.0</v>
      </c>
      <c r="F47" s="179"/>
      <c r="G47" s="192" t="str">
        <f>IF(OR(H47="",'Fiche perso'!$AF$3=""),"",IF(MATCH(I47,Tableau!$AK$3:$AK$5,0)&lt;=MATCH('Fiche perso'!$AF$3,Tableau!$AK$3:$AK$5,0),H47,""))</f>
        <v/>
      </c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200"/>
      <c r="T47" s="200"/>
      <c r="U47" s="192" t="str">
        <f>IF(OR(V47="",'Fiche perso'!$AF$3=""),"",IF(MATCH(W47,Tableau!$AK$3:$AK$5,0)&lt;=MATCH('Fiche perso'!$AF$3,Tableau!$AK$3:$AK$5,0),V47,""))</f>
        <v/>
      </c>
      <c r="V47" s="151"/>
      <c r="W47" s="194"/>
      <c r="X47" s="213"/>
    </row>
    <row r="48">
      <c r="A48" s="192" t="str">
        <f>IF(OR(C48="",'Fiche perso'!$AF$3=""),"",IF(MATCH(C48,Tableau!$AK$3:$AK$5,0)&lt;=MATCH('Fiche perso'!$AF$3,Tableau!$AK$3:$AK$5,0),B48,""))</f>
        <v/>
      </c>
      <c r="B48" s="194" t="s">
        <v>224</v>
      </c>
      <c r="C48" s="194" t="s">
        <v>100</v>
      </c>
      <c r="D48" s="194">
        <v>18.0</v>
      </c>
      <c r="E48" s="196">
        <v>12.0</v>
      </c>
      <c r="F48" s="179"/>
      <c r="G48" s="192" t="str">
        <f>IF(OR(H48="",'Fiche perso'!$AF$3=""),"",IF(MATCH(I48,Tableau!$AK$3:$AK$5,0)&lt;=MATCH('Fiche perso'!$AF$3,Tableau!$AK$3:$AK$5,0),H48,""))</f>
        <v/>
      </c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200"/>
      <c r="T48" s="200"/>
      <c r="U48" s="192" t="str">
        <f>IF(OR(V48="",'Fiche perso'!$AF$3=""),"",IF(MATCH(W48,Tableau!$AK$3:$AK$5,0)&lt;=MATCH('Fiche perso'!$AF$3,Tableau!$AK$3:$AK$5,0),V48,""))</f>
        <v/>
      </c>
      <c r="V48" s="151"/>
      <c r="W48" s="194"/>
      <c r="X48" s="213"/>
    </row>
    <row r="49">
      <c r="A49" s="192" t="str">
        <f>IF(OR(C49="",'Fiche perso'!$AF$3=""),"",IF(MATCH(C49,Tableau!$AK$3:$AK$5,0)&lt;=MATCH('Fiche perso'!$AF$3,Tableau!$AK$3:$AK$5,0),B49,""))</f>
        <v/>
      </c>
      <c r="B49" s="194" t="s">
        <v>225</v>
      </c>
      <c r="C49" s="194" t="s">
        <v>100</v>
      </c>
      <c r="D49" s="194">
        <v>12.0</v>
      </c>
      <c r="E49" s="196">
        <v>12.0</v>
      </c>
      <c r="F49" s="179"/>
      <c r="G49" s="192" t="str">
        <f>IF(OR(H49="",'Fiche perso'!$AF$3=""),"",IF(MATCH(I49,Tableau!$AK$3:$AK$5,0)&lt;=MATCH('Fiche perso'!$AF$3,Tableau!$AK$3:$AK$5,0),H49,""))</f>
        <v/>
      </c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200"/>
      <c r="T49" s="200"/>
      <c r="U49" s="192" t="str">
        <f>IF(OR(V49="",'Fiche perso'!$AF$3=""),"",IF(MATCH(W49,Tableau!$AK$3:$AK$5,0)&lt;=MATCH('Fiche perso'!$AF$3,Tableau!$AK$3:$AK$5,0),V49,""))</f>
        <v/>
      </c>
      <c r="V49" s="151"/>
      <c r="W49" s="194"/>
      <c r="X49" s="213"/>
    </row>
    <row r="50">
      <c r="A50" s="192" t="str">
        <f>IF(OR(C50="",'Fiche perso'!$AF$3=""),"",IF(MATCH(C50,Tableau!$AK$3:$AK$5,0)&lt;=MATCH('Fiche perso'!$AF$3,Tableau!$AK$3:$AK$5,0),B50,""))</f>
        <v/>
      </c>
      <c r="B50" s="194" t="s">
        <v>226</v>
      </c>
      <c r="C50" s="194" t="s">
        <v>100</v>
      </c>
      <c r="D50" s="194">
        <v>12.0</v>
      </c>
      <c r="E50" s="196">
        <v>12.0</v>
      </c>
      <c r="F50" s="179"/>
      <c r="G50" s="192" t="str">
        <f>IF(OR(H50="",'Fiche perso'!$AF$3=""),"",IF(MATCH(I50,Tableau!$AK$3:$AK$5,0)&lt;=MATCH('Fiche perso'!$AF$3,Tableau!$AK$3:$AK$5,0),H50,""))</f>
        <v/>
      </c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200"/>
      <c r="T50" s="200"/>
      <c r="U50" s="192" t="str">
        <f>IF(OR(V50="",'Fiche perso'!$AF$3=""),"",IF(MATCH(W50,Tableau!$AK$3:$AK$5,0)&lt;=MATCH('Fiche perso'!$AF$3,Tableau!$AK$3:$AK$5,0),V50,""))</f>
        <v/>
      </c>
      <c r="V50" s="151"/>
      <c r="W50" s="194"/>
      <c r="X50" s="213"/>
    </row>
    <row r="51">
      <c r="A51" s="192" t="str">
        <f>IF(OR(C51="",'Fiche perso'!$AF$3=""),"",IF(MATCH(C51,Tableau!$AK$3:$AK$5,0)&lt;=MATCH('Fiche perso'!$AF$3,Tableau!$AK$3:$AK$5,0),B51,""))</f>
        <v/>
      </c>
      <c r="B51" s="194" t="s">
        <v>227</v>
      </c>
      <c r="C51" s="194" t="s">
        <v>100</v>
      </c>
      <c r="D51" s="194">
        <v>18.0</v>
      </c>
      <c r="E51" s="196">
        <v>12.0</v>
      </c>
      <c r="F51" s="179"/>
      <c r="G51" s="192" t="str">
        <f>IF(OR(H51="",'Fiche perso'!$AF$3=""),"",IF(MATCH(I51,Tableau!$AK$3:$AK$5,0)&lt;=MATCH('Fiche perso'!$AF$3,Tableau!$AK$3:$AK$5,0),H51,""))</f>
        <v/>
      </c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200"/>
      <c r="T51" s="200"/>
      <c r="U51" s="192" t="str">
        <f>IF(OR(V51="",'Fiche perso'!$AF$3=""),"",IF(MATCH(W51,Tableau!$AK$3:$AK$5,0)&lt;=MATCH('Fiche perso'!$AF$3,Tableau!$AK$3:$AK$5,0),V51,""))</f>
        <v/>
      </c>
      <c r="V51" s="151"/>
      <c r="W51" s="194"/>
      <c r="X51" s="213"/>
    </row>
    <row r="52">
      <c r="A52" s="192" t="str">
        <f>IF(OR(C52="",'Fiche perso'!$AF$3=""),"",IF(MATCH(C52,Tableau!$AK$3:$AK$5,0)&lt;=MATCH('Fiche perso'!$AF$3,Tableau!$AK$3:$AK$5,0),B52,""))</f>
        <v/>
      </c>
      <c r="B52" s="194" t="s">
        <v>228</v>
      </c>
      <c r="C52" s="194" t="s">
        <v>100</v>
      </c>
      <c r="D52" s="194">
        <v>12.0</v>
      </c>
      <c r="E52" s="196">
        <v>12.0</v>
      </c>
      <c r="F52" s="179"/>
      <c r="G52" s="192" t="str">
        <f>IF(OR(H52="",'Fiche perso'!$AF$3=""),"",IF(MATCH(I52,Tableau!$AK$3:$AK$5,0)&lt;=MATCH('Fiche perso'!$AF$3,Tableau!$AK$3:$AK$5,0),H52,""))</f>
        <v/>
      </c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200"/>
      <c r="T52" s="200"/>
      <c r="U52" s="192" t="str">
        <f>IF(OR(V52="",'Fiche perso'!$AF$3=""),"",IF(MATCH(W52,Tableau!$AK$3:$AK$5,0)&lt;=MATCH('Fiche perso'!$AF$3,Tableau!$AK$3:$AK$5,0),V52,""))</f>
        <v/>
      </c>
      <c r="V52" s="151"/>
      <c r="W52" s="194"/>
      <c r="X52" s="213"/>
    </row>
    <row r="53">
      <c r="A53" s="192" t="str">
        <f>IF(OR(C53="",'Fiche perso'!$AF$3=""),"",IF(MATCH(C53,Tableau!$AK$3:$AK$5,0)&lt;=MATCH('Fiche perso'!$AF$3,Tableau!$AK$3:$AK$5,0),B53,""))</f>
        <v/>
      </c>
      <c r="B53" s="194" t="s">
        <v>229</v>
      </c>
      <c r="C53" s="194" t="s">
        <v>100</v>
      </c>
      <c r="D53" s="194">
        <v>12.0</v>
      </c>
      <c r="E53" s="196">
        <v>12.0</v>
      </c>
      <c r="F53" s="179"/>
      <c r="G53" s="192" t="str">
        <f>IF(OR(H53="",'Fiche perso'!$AF$3=""),"",IF(MATCH(I53,Tableau!$AK$3:$AK$5,0)&lt;=MATCH('Fiche perso'!$AF$3,Tableau!$AK$3:$AK$5,0),H53,""))</f>
        <v/>
      </c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200"/>
      <c r="T53" s="200"/>
      <c r="U53" s="192" t="str">
        <f>IF(OR(V53="",'Fiche perso'!$AF$3=""),"",IF(MATCH(W53,Tableau!$AK$3:$AK$5,0)&lt;=MATCH('Fiche perso'!$AF$3,Tableau!$AK$3:$AK$5,0),V53,""))</f>
        <v/>
      </c>
      <c r="V53" s="151"/>
      <c r="W53" s="194"/>
      <c r="X53" s="213"/>
    </row>
    <row r="54">
      <c r="A54" s="192" t="str">
        <f>IF(OR(C54="",'Fiche perso'!$AF$3=""),"",IF(MATCH(C54,Tableau!$AK$3:$AK$5,0)&lt;=MATCH('Fiche perso'!$AF$3,Tableau!$AK$3:$AK$5,0),B54,""))</f>
        <v/>
      </c>
      <c r="B54" s="194" t="s">
        <v>230</v>
      </c>
      <c r="C54" s="194" t="s">
        <v>100</v>
      </c>
      <c r="D54" s="194">
        <v>12.0</v>
      </c>
      <c r="E54" s="196">
        <v>12.0</v>
      </c>
      <c r="F54" s="179"/>
      <c r="G54" s="192" t="str">
        <f>IF(OR(H54="",'Fiche perso'!$AF$3=""),"",IF(MATCH(I54,Tableau!$AK$3:$AK$5,0)&lt;=MATCH('Fiche perso'!$AF$3,Tableau!$AK$3:$AK$5,0),H54,""))</f>
        <v/>
      </c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200"/>
      <c r="T54" s="200"/>
      <c r="U54" s="192" t="str">
        <f>IF(OR(V54="",'Fiche perso'!$AF$3=""),"",IF(MATCH(W54,Tableau!$AK$3:$AK$5,0)&lt;=MATCH('Fiche perso'!$AF$3,Tableau!$AK$3:$AK$5,0),V54,""))</f>
        <v/>
      </c>
      <c r="V54" s="151"/>
      <c r="W54" s="194"/>
      <c r="X54" s="213"/>
    </row>
    <row r="55">
      <c r="A55" s="192" t="str">
        <f>IF(OR(C55="",'Fiche perso'!$AF$3=""),"",IF(MATCH(C55,Tableau!$AK$3:$AK$5,0)&lt;=MATCH('Fiche perso'!$AF$3,Tableau!$AK$3:$AK$5,0),B55,""))</f>
        <v/>
      </c>
      <c r="B55" s="194" t="s">
        <v>231</v>
      </c>
      <c r="C55" s="194" t="s">
        <v>100</v>
      </c>
      <c r="D55" s="194">
        <v>18.0</v>
      </c>
      <c r="E55" s="196">
        <v>12.0</v>
      </c>
      <c r="F55" s="179"/>
      <c r="G55" s="192" t="str">
        <f>IF(OR(H55="",'Fiche perso'!$AF$3=""),"",IF(MATCH(I55,Tableau!$AK$3:$AK$5,0)&lt;=MATCH('Fiche perso'!$AF$3,Tableau!$AK$3:$AK$5,0),H55,""))</f>
        <v/>
      </c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200"/>
      <c r="T55" s="200"/>
      <c r="U55" s="192" t="str">
        <f>IF(OR(V55="",'Fiche perso'!$AF$3=""),"",IF(MATCH(W55,Tableau!$AK$3:$AK$5,0)&lt;=MATCH('Fiche perso'!$AF$3,Tableau!$AK$3:$AK$5,0),V55,""))</f>
        <v/>
      </c>
      <c r="V55" s="151"/>
      <c r="W55" s="194"/>
      <c r="X55" s="213"/>
    </row>
    <row r="56">
      <c r="A56" s="192" t="str">
        <f>IF(OR(C56="",'Fiche perso'!$AF$3=""),"",IF(MATCH(C56,Tableau!$AK$3:$AK$5,0)&lt;=MATCH('Fiche perso'!$AF$3,Tableau!$AK$3:$AK$5,0),B56,""))</f>
        <v/>
      </c>
      <c r="B56" s="194" t="s">
        <v>232</v>
      </c>
      <c r="C56" s="194" t="s">
        <v>100</v>
      </c>
      <c r="D56" s="194">
        <v>9.0</v>
      </c>
      <c r="E56" s="196">
        <v>8.0</v>
      </c>
      <c r="F56" s="179"/>
      <c r="G56" s="192" t="str">
        <f>IF(OR(H56="",'Fiche perso'!$AF$3=""),"",IF(MATCH(I56,Tableau!$AK$3:$AK$5,0)&lt;=MATCH('Fiche perso'!$AF$3,Tableau!$AK$3:$AK$5,0),H56,""))</f>
        <v/>
      </c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200"/>
      <c r="T56" s="200"/>
      <c r="U56" s="192" t="str">
        <f>IF(OR(V56="",'Fiche perso'!$AF$3=""),"",IF(MATCH(W56,Tableau!$AK$3:$AK$5,0)&lt;=MATCH('Fiche perso'!$AF$3,Tableau!$AK$3:$AK$5,0),V56,""))</f>
        <v/>
      </c>
      <c r="V56" s="151"/>
      <c r="W56" s="194"/>
      <c r="X56" s="213"/>
    </row>
    <row r="57">
      <c r="A57" s="192" t="str">
        <f>IF(OR(C57="",'Fiche perso'!$AF$3=""),"",IF(MATCH(C57,Tableau!$AK$3:$AK$5,0)&lt;=MATCH('Fiche perso'!$AF$3,Tableau!$AK$3:$AK$5,0),B57,""))</f>
        <v/>
      </c>
      <c r="B57" s="194" t="s">
        <v>233</v>
      </c>
      <c r="C57" s="194" t="s">
        <v>97</v>
      </c>
      <c r="D57" s="194">
        <v>9.0</v>
      </c>
      <c r="E57" s="196">
        <v>6.0</v>
      </c>
      <c r="F57" s="179"/>
      <c r="G57" s="192" t="str">
        <f>IF(OR(H57="",'Fiche perso'!$AF$3=""),"",IF(MATCH(I57,Tableau!$AK$3:$AK$5,0)&lt;=MATCH('Fiche perso'!$AF$3,Tableau!$AK$3:$AK$5,0),H57,""))</f>
        <v/>
      </c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200"/>
      <c r="T57" s="200"/>
      <c r="U57" s="192" t="str">
        <f>IF(OR(V57="",'Fiche perso'!$AF$3=""),"",IF(MATCH(W57,Tableau!$AK$3:$AK$5,0)&lt;=MATCH('Fiche perso'!$AF$3,Tableau!$AK$3:$AK$5,0),V57,""))</f>
        <v/>
      </c>
      <c r="V57" s="151"/>
      <c r="W57" s="194"/>
      <c r="X57" s="213"/>
    </row>
    <row r="58">
      <c r="A58" s="192" t="str">
        <f>IF(OR(C58="",'Fiche perso'!$AF$3=""),"",IF(MATCH(C58,Tableau!$AK$3:$AK$5,0)&lt;=MATCH('Fiche perso'!$AF$3,Tableau!$AK$3:$AK$5,0),B58,""))</f>
        <v/>
      </c>
      <c r="B58" s="194" t="s">
        <v>234</v>
      </c>
      <c r="C58" s="194" t="s">
        <v>97</v>
      </c>
      <c r="D58" s="194">
        <v>9.0</v>
      </c>
      <c r="E58" s="196">
        <v>6.0</v>
      </c>
      <c r="F58" s="179"/>
      <c r="G58" s="192" t="str">
        <f>IF(OR(H58="",'Fiche perso'!$AF$3=""),"",IF(MATCH(I58,Tableau!$AK$3:$AK$5,0)&lt;=MATCH('Fiche perso'!$AF$3,Tableau!$AK$3:$AK$5,0),H58,""))</f>
        <v/>
      </c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200"/>
      <c r="T58" s="200"/>
      <c r="U58" s="192" t="str">
        <f>IF(OR(V58="",'Fiche perso'!$AF$3=""),"",IF(MATCH(W58,Tableau!$AK$3:$AK$5,0)&lt;=MATCH('Fiche perso'!$AF$3,Tableau!$AK$3:$AK$5,0),V58,""))</f>
        <v/>
      </c>
      <c r="V58" s="151"/>
      <c r="W58" s="194"/>
      <c r="X58" s="213"/>
    </row>
    <row r="59">
      <c r="A59" s="192" t="str">
        <f>IF(OR(C59="",'Fiche perso'!$AF$3=""),"",IF(MATCH(C59,Tableau!$AK$3:$AK$5,0)&lt;=MATCH('Fiche perso'!$AF$3,Tableau!$AK$3:$AK$5,0),B59,""))</f>
        <v/>
      </c>
      <c r="B59" s="194" t="s">
        <v>235</v>
      </c>
      <c r="C59" s="194" t="s">
        <v>97</v>
      </c>
      <c r="D59" s="194">
        <v>9.0</v>
      </c>
      <c r="E59" s="196">
        <v>6.0</v>
      </c>
      <c r="F59" s="179"/>
      <c r="G59" s="192" t="str">
        <f>IF(OR(H59="",'Fiche perso'!$AF$3=""),"",IF(MATCH(I59,Tableau!$AK$3:$AK$5,0)&lt;=MATCH('Fiche perso'!$AF$3,Tableau!$AK$3:$AK$5,0),H59,""))</f>
        <v/>
      </c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200"/>
      <c r="T59" s="200"/>
      <c r="U59" s="192" t="str">
        <f>IF(OR(V59="",'Fiche perso'!$AF$3=""),"",IF(MATCH(W59,Tableau!$AK$3:$AK$5,0)&lt;=MATCH('Fiche perso'!$AF$3,Tableau!$AK$3:$AK$5,0),V59,""))</f>
        <v/>
      </c>
      <c r="V59" s="151"/>
      <c r="W59" s="194"/>
      <c r="X59" s="213"/>
    </row>
    <row r="60">
      <c r="A60" s="192" t="str">
        <f>IF(OR(C60="",'Fiche perso'!$AF$3=""),"",IF(MATCH(C60,Tableau!$AK$3:$AK$5,0)&lt;=MATCH('Fiche perso'!$AF$3,Tableau!$AK$3:$AK$5,0),B60,""))</f>
        <v/>
      </c>
      <c r="B60" s="194" t="s">
        <v>236</v>
      </c>
      <c r="C60" s="194" t="s">
        <v>97</v>
      </c>
      <c r="D60" s="194">
        <v>9.0</v>
      </c>
      <c r="E60" s="196">
        <v>6.0</v>
      </c>
      <c r="F60" s="179"/>
      <c r="G60" s="192" t="str">
        <f>IF(OR(H60="",'Fiche perso'!$AF$3=""),"",IF(MATCH(I60,Tableau!$AK$3:$AK$5,0)&lt;=MATCH('Fiche perso'!$AF$3,Tableau!$AK$3:$AK$5,0),H60,""))</f>
        <v/>
      </c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200"/>
      <c r="T60" s="200"/>
      <c r="U60" s="192" t="str">
        <f>IF(OR(V60="",'Fiche perso'!$AF$3=""),"",IF(MATCH(W60,Tableau!$AK$3:$AK$5,0)&lt;=MATCH('Fiche perso'!$AF$3,Tableau!$AK$3:$AK$5,0),V60,""))</f>
        <v/>
      </c>
      <c r="V60" s="151"/>
      <c r="W60" s="194"/>
      <c r="X60" s="213"/>
    </row>
    <row r="61">
      <c r="A61" s="192" t="str">
        <f>IF(OR(C61="",'Fiche perso'!$AF$3=""),"",IF(MATCH(C61,Tableau!$AK$3:$AK$5,0)&lt;=MATCH('Fiche perso'!$AF$3,Tableau!$AK$3:$AK$5,0),B61,""))</f>
        <v/>
      </c>
      <c r="B61" s="194" t="s">
        <v>237</v>
      </c>
      <c r="C61" s="194" t="s">
        <v>97</v>
      </c>
      <c r="D61" s="194">
        <v>9.0</v>
      </c>
      <c r="E61" s="196">
        <v>6.0</v>
      </c>
      <c r="F61" s="179"/>
      <c r="G61" s="192" t="str">
        <f>IF(OR(H61="",'Fiche perso'!$AF$3=""),"",IF(MATCH(I61,Tableau!$AK$3:$AK$5,0)&lt;=MATCH('Fiche perso'!$AF$3,Tableau!$AK$3:$AK$5,0),H61,""))</f>
        <v/>
      </c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200"/>
      <c r="T61" s="200"/>
      <c r="U61" s="192" t="str">
        <f>IF(OR(V61="",'Fiche perso'!$AF$3=""),"",IF(MATCH(W61,Tableau!$AK$3:$AK$5,0)&lt;=MATCH('Fiche perso'!$AF$3,Tableau!$AK$3:$AK$5,0),V61,""))</f>
        <v/>
      </c>
      <c r="V61" s="151"/>
      <c r="W61" s="194"/>
      <c r="X61" s="213"/>
    </row>
    <row r="62">
      <c r="A62" s="192" t="str">
        <f>IF(OR(C62="",'Fiche perso'!$AF$3=""),"",IF(MATCH(C62,Tableau!$AK$3:$AK$5,0)&lt;=MATCH('Fiche perso'!$AF$3,Tableau!$AK$3:$AK$5,0),B62,""))</f>
        <v/>
      </c>
      <c r="B62" s="194" t="s">
        <v>238</v>
      </c>
      <c r="C62" s="194" t="s">
        <v>97</v>
      </c>
      <c r="D62" s="194">
        <v>9.0</v>
      </c>
      <c r="E62" s="196">
        <v>6.0</v>
      </c>
      <c r="F62" s="179"/>
      <c r="G62" s="192" t="str">
        <f>IF(OR(H62="",'Fiche perso'!$AF$3=""),"",IF(MATCH(I62,Tableau!$AK$3:$AK$5,0)&lt;=MATCH('Fiche perso'!$AF$3,Tableau!$AK$3:$AK$5,0),H62,""))</f>
        <v/>
      </c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200"/>
      <c r="T62" s="200"/>
      <c r="U62" s="192" t="str">
        <f>IF(OR(V62="",'Fiche perso'!$AF$3=""),"",IF(MATCH(W62,Tableau!$AK$3:$AK$5,0)&lt;=MATCH('Fiche perso'!$AF$3,Tableau!$AK$3:$AK$5,0),V62,""))</f>
        <v/>
      </c>
      <c r="V62" s="151"/>
      <c r="W62" s="194"/>
      <c r="X62" s="213"/>
    </row>
    <row r="63">
      <c r="A63" s="192" t="str">
        <f>IF(OR(C63="",'Fiche perso'!$AF$3=""),"",IF(MATCH(C63,Tableau!$AK$3:$AK$5,0)&lt;=MATCH('Fiche perso'!$AF$3,Tableau!$AK$3:$AK$5,0),B63,""))</f>
        <v/>
      </c>
      <c r="B63" s="194"/>
      <c r="C63" s="194"/>
      <c r="D63" s="199"/>
      <c r="E63" s="213"/>
      <c r="F63" s="179"/>
      <c r="G63" s="192" t="str">
        <f>IF(OR(H63="",'Fiche perso'!$AF$3=""),"",IF(MATCH(I63,Tableau!$AK$3:$AK$5,0)&lt;=MATCH('Fiche perso'!$AF$3,Tableau!$AK$3:$AK$5,0),H63,""))</f>
        <v/>
      </c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200"/>
      <c r="T63" s="200"/>
      <c r="U63" s="192" t="str">
        <f>IF(OR(V63="",'Fiche perso'!$AF$3=""),"",IF(MATCH(W63,Tableau!$AK$3:$AK$5,0)&lt;=MATCH('Fiche perso'!$AF$3,Tableau!$AK$3:$AK$5,0),V63,""))</f>
        <v/>
      </c>
      <c r="V63" s="151"/>
      <c r="W63" s="194"/>
      <c r="X63" s="213"/>
    </row>
    <row r="64">
      <c r="A64" s="192" t="str">
        <f>IF(OR(C64="",'Fiche perso'!$AF$3=""),"",IF(MATCH(C64,Tableau!$AK$3:$AK$5,0)&lt;=MATCH('Fiche perso'!$AF$3,Tableau!$AK$3:$AK$5,0),B64,""))</f>
        <v/>
      </c>
      <c r="B64" s="194"/>
      <c r="C64" s="194"/>
      <c r="D64" s="199"/>
      <c r="E64" s="213"/>
      <c r="F64" s="179"/>
      <c r="G64" s="192" t="str">
        <f>IF(OR(H64="",'Fiche perso'!$AF$3=""),"",IF(MATCH(I64,Tableau!$AK$3:$AK$5,0)&lt;=MATCH('Fiche perso'!$AF$3,Tableau!$AK$3:$AK$5,0),H64,""))</f>
        <v/>
      </c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200"/>
      <c r="T64" s="200"/>
      <c r="U64" s="192" t="str">
        <f>IF(OR(V64="",'Fiche perso'!$AF$3=""),"",IF(MATCH(W64,Tableau!$AK$3:$AK$5,0)&lt;=MATCH('Fiche perso'!$AF$3,Tableau!$AK$3:$AK$5,0),V64,""))</f>
        <v/>
      </c>
      <c r="V64" s="151"/>
      <c r="W64" s="194"/>
      <c r="X64" s="213"/>
    </row>
    <row r="65">
      <c r="A65" s="192" t="str">
        <f>IF(OR(C65="",'Fiche perso'!$AF$3=""),"",IF(MATCH(C65,Tableau!$AK$3:$AK$5,0)&lt;=MATCH('Fiche perso'!$AF$3,Tableau!$AK$3:$AK$5,0),B65,""))</f>
        <v/>
      </c>
      <c r="B65" s="194"/>
      <c r="C65" s="194"/>
      <c r="D65" s="199"/>
      <c r="E65" s="213"/>
      <c r="F65" s="179"/>
      <c r="G65" s="192" t="str">
        <f>IF(OR(H65="",'Fiche perso'!$AF$3=""),"",IF(MATCH(I65,Tableau!$AK$3:$AK$5,0)&lt;=MATCH('Fiche perso'!$AF$3,Tableau!$AK$3:$AK$5,0),H65,""))</f>
        <v/>
      </c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200"/>
      <c r="T65" s="200"/>
      <c r="U65" s="192" t="str">
        <f>IF(OR(V65="",'Fiche perso'!$AF$3=""),"",IF(MATCH(W65,Tableau!$AK$3:$AK$5,0)&lt;=MATCH('Fiche perso'!$AF$3,Tableau!$AK$3:$AK$5,0),V65,""))</f>
        <v/>
      </c>
      <c r="V65" s="151"/>
      <c r="W65" s="194"/>
      <c r="X65" s="213"/>
    </row>
    <row r="66">
      <c r="A66" s="192" t="str">
        <f>IF(OR(C66="",'Fiche perso'!$AF$3=""),"",IF(MATCH(C66,Tableau!$AK$3:$AK$5,0)&lt;=MATCH('Fiche perso'!$AF$3,Tableau!$AK$3:$AK$5,0),B66,""))</f>
        <v/>
      </c>
      <c r="B66" s="194"/>
      <c r="C66" s="194"/>
      <c r="D66" s="199"/>
      <c r="E66" s="213"/>
      <c r="F66" s="179"/>
      <c r="G66" s="192" t="str">
        <f>IF(OR(H66="",'Fiche perso'!$AF$3=""),"",IF(MATCH(I66,Tableau!$AK$3:$AK$5,0)&lt;=MATCH('Fiche perso'!$AF$3,Tableau!$AK$3:$AK$5,0),H66,""))</f>
        <v/>
      </c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200"/>
      <c r="T66" s="200"/>
      <c r="U66" s="192" t="str">
        <f>IF(OR(V66="",'Fiche perso'!$AF$3=""),"",IF(MATCH(W66,Tableau!$AK$3:$AK$5,0)&lt;=MATCH('Fiche perso'!$AF$3,Tableau!$AK$3:$AK$5,0),V66,""))</f>
        <v/>
      </c>
      <c r="V66" s="151"/>
      <c r="W66" s="194"/>
      <c r="X66" s="213"/>
    </row>
    <row r="67">
      <c r="A67" s="192" t="str">
        <f>IF(OR(C67="",'Fiche perso'!$AF$3=""),"",IF(MATCH(C67,Tableau!$AK$3:$AK$5,0)&lt;=MATCH('Fiche perso'!$AF$3,Tableau!$AK$3:$AK$5,0),B67,""))</f>
        <v/>
      </c>
      <c r="B67" s="194"/>
      <c r="C67" s="194"/>
      <c r="D67" s="199"/>
      <c r="E67" s="213"/>
      <c r="F67" s="179"/>
      <c r="G67" s="192" t="str">
        <f>IF(OR(H67="",'Fiche perso'!$AF$3=""),"",IF(MATCH(I67,Tableau!$AK$3:$AK$5,0)&lt;=MATCH('Fiche perso'!$AF$3,Tableau!$AK$3:$AK$5,0),H67,""))</f>
        <v/>
      </c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200"/>
      <c r="T67" s="200"/>
      <c r="U67" s="192" t="str">
        <f>IF(OR(V67="",'Fiche perso'!$AF$3=""),"",IF(MATCH(W67,Tableau!$AK$3:$AK$5,0)&lt;=MATCH('Fiche perso'!$AF$3,Tableau!$AK$3:$AK$5,0),V67,""))</f>
        <v/>
      </c>
      <c r="V67" s="151"/>
      <c r="W67" s="194"/>
      <c r="X67" s="213"/>
    </row>
    <row r="68">
      <c r="A68" s="192" t="str">
        <f>IF(OR(C68="",'Fiche perso'!$AF$3=""),"",IF(MATCH(C68,Tableau!$AK$3:$AK$5,0)&lt;=MATCH('Fiche perso'!$AF$3,Tableau!$AK$3:$AK$5,0),B68,""))</f>
        <v/>
      </c>
      <c r="B68" s="194"/>
      <c r="C68" s="194"/>
      <c r="D68" s="199"/>
      <c r="E68" s="213"/>
      <c r="F68" s="179"/>
      <c r="G68" s="192" t="str">
        <f>IF(OR(H68="",'Fiche perso'!$AF$3=""),"",IF(MATCH(I68,Tableau!$AK$3:$AK$5,0)&lt;=MATCH('Fiche perso'!$AF$3,Tableau!$AK$3:$AK$5,0),H68,""))</f>
        <v/>
      </c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200"/>
      <c r="T68" s="200"/>
      <c r="U68" s="192" t="str">
        <f>IF(OR(V68="",'Fiche perso'!$AF$3=""),"",IF(MATCH(W68,Tableau!$AK$3:$AK$5,0)&lt;=MATCH('Fiche perso'!$AF$3,Tableau!$AK$3:$AK$5,0),V68,""))</f>
        <v/>
      </c>
      <c r="V68" s="151"/>
      <c r="W68" s="194"/>
      <c r="X68" s="213"/>
    </row>
    <row r="69">
      <c r="A69" s="192" t="str">
        <f>IF(OR(C69="",'Fiche perso'!$AF$3=""),"",IF(MATCH(C69,Tableau!$AK$3:$AK$5,0)&lt;=MATCH('Fiche perso'!$AF$3,Tableau!$AK$3:$AK$5,0),B69,""))</f>
        <v/>
      </c>
      <c r="B69" s="194"/>
      <c r="C69" s="194"/>
      <c r="D69" s="199"/>
      <c r="E69" s="213"/>
      <c r="F69" s="179"/>
      <c r="G69" s="192" t="str">
        <f>IF(OR(H69="",'Fiche perso'!$AF$3=""),"",IF(MATCH(I69,Tableau!$AK$3:$AK$5,0)&lt;=MATCH('Fiche perso'!$AF$3,Tableau!$AK$3:$AK$5,0),H69,""))</f>
        <v/>
      </c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200"/>
      <c r="T69" s="200"/>
      <c r="U69" s="192" t="str">
        <f>IF(OR(V69="",'Fiche perso'!$AF$3=""),"",IF(MATCH(W69,Tableau!$AK$3:$AK$5,0)&lt;=MATCH('Fiche perso'!$AF$3,Tableau!$AK$3:$AK$5,0),V69,""))</f>
        <v/>
      </c>
      <c r="V69" s="151"/>
      <c r="W69" s="194"/>
      <c r="X69" s="213"/>
    </row>
    <row r="70">
      <c r="A70" s="192" t="str">
        <f>IF(OR(C70="",'Fiche perso'!$AF$3=""),"",IF(MATCH(C70,Tableau!$AK$3:$AK$5,0)&lt;=MATCH('Fiche perso'!$AF$3,Tableau!$AK$3:$AK$5,0),B70,""))</f>
        <v/>
      </c>
      <c r="B70" s="194"/>
      <c r="C70" s="194"/>
      <c r="D70" s="199"/>
      <c r="E70" s="213"/>
      <c r="F70" s="179"/>
      <c r="G70" s="192" t="str">
        <f>IF(OR(H70="",'Fiche perso'!$AF$3=""),"",IF(MATCH(I70,Tableau!$AK$3:$AK$5,0)&lt;=MATCH('Fiche perso'!$AF$3,Tableau!$AK$3:$AK$5,0),H70,""))</f>
        <v/>
      </c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200"/>
      <c r="T70" s="200"/>
      <c r="U70" s="192" t="str">
        <f>IF(OR(V70="",'Fiche perso'!$AF$3=""),"",IF(MATCH(W70,Tableau!$AK$3:$AK$5,0)&lt;=MATCH('Fiche perso'!$AF$3,Tableau!$AK$3:$AK$5,0),V70,""))</f>
        <v/>
      </c>
      <c r="V70" s="151"/>
      <c r="W70" s="194"/>
      <c r="X70" s="213"/>
    </row>
    <row r="71">
      <c r="A71" s="192" t="str">
        <f>IF(OR(C71="",'Fiche perso'!$AF$3=""),"",IF(MATCH(C71,Tableau!$AK$3:$AK$5,0)&lt;=MATCH('Fiche perso'!$AF$3,Tableau!$AK$3:$AK$5,0),B71,""))</f>
        <v/>
      </c>
      <c r="B71" s="194"/>
      <c r="C71" s="194"/>
      <c r="D71" s="199"/>
      <c r="E71" s="213"/>
      <c r="F71" s="179"/>
      <c r="G71" s="192" t="str">
        <f>IF(OR(H71="",'Fiche perso'!$AF$3=""),"",IF(MATCH(I71,Tableau!$AK$3:$AK$5,0)&lt;=MATCH('Fiche perso'!$AF$3,Tableau!$AK$3:$AK$5,0),H71,""))</f>
        <v/>
      </c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200"/>
      <c r="T71" s="200"/>
      <c r="U71" s="192" t="str">
        <f>IF(OR(V71="",'Fiche perso'!$AF$3=""),"",IF(MATCH(W71,Tableau!$AK$3:$AK$5,0)&lt;=MATCH('Fiche perso'!$AF$3,Tableau!$AK$3:$AK$5,0),V71,""))</f>
        <v/>
      </c>
      <c r="V71" s="151"/>
      <c r="W71" s="194"/>
      <c r="X71" s="213"/>
    </row>
    <row r="72">
      <c r="A72" s="192" t="str">
        <f>IF(OR(C72="",'Fiche perso'!$AF$3=""),"",IF(MATCH(C72,Tableau!$AK$3:$AK$5,0)&lt;=MATCH('Fiche perso'!$AF$3,Tableau!$AK$3:$AK$5,0),B72,""))</f>
        <v/>
      </c>
      <c r="B72" s="194"/>
      <c r="C72" s="194"/>
      <c r="D72" s="199"/>
      <c r="E72" s="213"/>
      <c r="F72" s="179"/>
      <c r="G72" s="192" t="str">
        <f>IF(OR(H72="",'Fiche perso'!$AF$3=""),"",IF(MATCH(I72,Tableau!$AK$3:$AK$5,0)&lt;=MATCH('Fiche perso'!$AF$3,Tableau!$AK$3:$AK$5,0),H72,""))</f>
        <v/>
      </c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200"/>
      <c r="T72" s="200"/>
      <c r="U72" s="192" t="str">
        <f>IF(OR(V72="",'Fiche perso'!$AF$3=""),"",IF(MATCH(W72,Tableau!$AK$3:$AK$5,0)&lt;=MATCH('Fiche perso'!$AF$3,Tableau!$AK$3:$AK$5,0),V72,""))</f>
        <v/>
      </c>
      <c r="V72" s="151"/>
      <c r="W72" s="194"/>
      <c r="X72" s="213"/>
    </row>
    <row r="73">
      <c r="A73" s="192" t="str">
        <f>IF(OR(C73="",'Fiche perso'!$AF$3=""),"",IF(MATCH(C73,Tableau!$AK$3:$AK$5,0)&lt;=MATCH('Fiche perso'!$AF$3,Tableau!$AK$3:$AK$5,0),B73,""))</f>
        <v/>
      </c>
      <c r="B73" s="194"/>
      <c r="C73" s="194"/>
      <c r="D73" s="199"/>
      <c r="E73" s="213"/>
      <c r="F73" s="179"/>
      <c r="G73" s="192" t="str">
        <f>IF(OR(H73="",'Fiche perso'!$AF$3=""),"",IF(MATCH(I73,Tableau!$AK$3:$AK$5,0)&lt;=MATCH('Fiche perso'!$AF$3,Tableau!$AK$3:$AK$5,0),H73,""))</f>
        <v/>
      </c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200"/>
      <c r="T73" s="200"/>
      <c r="U73" s="192" t="str">
        <f>IF(OR(V73="",'Fiche perso'!$AF$3=""),"",IF(MATCH(W73,Tableau!$AK$3:$AK$5,0)&lt;=MATCH('Fiche perso'!$AF$3,Tableau!$AK$3:$AK$5,0),V73,""))</f>
        <v/>
      </c>
      <c r="V73" s="151"/>
      <c r="W73" s="194"/>
      <c r="X73" s="213"/>
    </row>
    <row r="74">
      <c r="A74" s="192" t="str">
        <f>IF(OR(C74="",'Fiche perso'!$AF$3=""),"",IF(MATCH(C74,Tableau!$AK$3:$AK$5,0)&lt;=MATCH('Fiche perso'!$AF$3,Tableau!$AK$3:$AK$5,0),B74,""))</f>
        <v/>
      </c>
      <c r="B74" s="194"/>
      <c r="C74" s="194"/>
      <c r="D74" s="199"/>
      <c r="E74" s="213"/>
      <c r="F74" s="179"/>
      <c r="G74" s="192" t="str">
        <f>IF(OR(H74="",'Fiche perso'!$AF$3=""),"",IF(MATCH(I74,Tableau!$AK$3:$AK$5,0)&lt;=MATCH('Fiche perso'!$AF$3,Tableau!$AK$3:$AK$5,0),H74,""))</f>
        <v/>
      </c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200"/>
      <c r="T74" s="200"/>
      <c r="U74" s="192" t="str">
        <f>IF(OR(V74="",'Fiche perso'!$AF$3=""),"",IF(MATCH(W74,Tableau!$AK$3:$AK$5,0)&lt;=MATCH('Fiche perso'!$AF$3,Tableau!$AK$3:$AK$5,0),V74,""))</f>
        <v/>
      </c>
      <c r="V74" s="151"/>
      <c r="W74" s="194"/>
      <c r="X74" s="213"/>
    </row>
    <row r="75">
      <c r="A75" s="192" t="str">
        <f>IF(OR(C75="",'Fiche perso'!$AF$3=""),"",IF(MATCH(C75,Tableau!$AK$3:$AK$5,0)&lt;=MATCH('Fiche perso'!$AF$3,Tableau!$AK$3:$AK$5,0),B75,""))</f>
        <v/>
      </c>
      <c r="B75" s="194"/>
      <c r="C75" s="194"/>
      <c r="D75" s="199"/>
      <c r="E75" s="213"/>
      <c r="F75" s="179"/>
      <c r="G75" s="192" t="str">
        <f>IF(OR(H75="",'Fiche perso'!$AF$3=""),"",IF(MATCH(I75,Tableau!$AK$3:$AK$5,0)&lt;=MATCH('Fiche perso'!$AF$3,Tableau!$AK$3:$AK$5,0),H75,""))</f>
        <v/>
      </c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200"/>
      <c r="T75" s="200"/>
      <c r="U75" s="192" t="str">
        <f>IF(OR(V75="",'Fiche perso'!$AF$3=""),"",IF(MATCH(W75,Tableau!$AK$3:$AK$5,0)&lt;=MATCH('Fiche perso'!$AF$3,Tableau!$AK$3:$AK$5,0),V75,""))</f>
        <v/>
      </c>
      <c r="V75" s="151"/>
      <c r="W75" s="194"/>
      <c r="X75" s="213"/>
    </row>
    <row r="76">
      <c r="A76" s="192" t="str">
        <f>IF(OR(C76="",'Fiche perso'!$AF$3=""),"",IF(MATCH(C76,Tableau!$AK$3:$AK$5,0)&lt;=MATCH('Fiche perso'!$AF$3,Tableau!$AK$3:$AK$5,0),B76,""))</f>
        <v/>
      </c>
      <c r="B76" s="194"/>
      <c r="C76" s="194"/>
      <c r="D76" s="199"/>
      <c r="E76" s="213"/>
      <c r="F76" s="179"/>
      <c r="G76" s="192" t="str">
        <f>IF(OR(H76="",'Fiche perso'!$AF$3=""),"",IF(MATCH(I76,Tableau!$AK$3:$AK$5,0)&lt;=MATCH('Fiche perso'!$AF$3,Tableau!$AK$3:$AK$5,0),H76,""))</f>
        <v/>
      </c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200"/>
      <c r="T76" s="200"/>
      <c r="U76" s="192" t="str">
        <f>IF(OR(V76="",'Fiche perso'!$AF$3=""),"",IF(MATCH(W76,Tableau!$AK$3:$AK$5,0)&lt;=MATCH('Fiche perso'!$AF$3,Tableau!$AK$3:$AK$5,0),V76,""))</f>
        <v/>
      </c>
      <c r="V76" s="151"/>
      <c r="W76" s="194"/>
      <c r="X76" s="213"/>
    </row>
    <row r="77">
      <c r="A77" s="192" t="str">
        <f>IF(OR(C77="",'Fiche perso'!$AF$3=""),"",IF(MATCH(C77,Tableau!$AK$3:$AK$5,0)&lt;=MATCH('Fiche perso'!$AF$3,Tableau!$AK$3:$AK$5,0),B77,""))</f>
        <v/>
      </c>
      <c r="B77" s="194"/>
      <c r="C77" s="194"/>
      <c r="D77" s="199"/>
      <c r="E77" s="213"/>
      <c r="F77" s="179"/>
      <c r="G77" s="192" t="str">
        <f>IF(OR(H77="",'Fiche perso'!$AF$3=""),"",IF(MATCH(I77,Tableau!$AK$3:$AK$5,0)&lt;=MATCH('Fiche perso'!$AF$3,Tableau!$AK$3:$AK$5,0),H77,""))</f>
        <v/>
      </c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200"/>
      <c r="T77" s="200"/>
      <c r="U77" s="192" t="str">
        <f>IF(OR(V77="",'Fiche perso'!$AF$3=""),"",IF(MATCH(W77,Tableau!$AK$3:$AK$5,0)&lt;=MATCH('Fiche perso'!$AF$3,Tableau!$AK$3:$AK$5,0),V77,""))</f>
        <v/>
      </c>
      <c r="V77" s="151"/>
      <c r="W77" s="194"/>
      <c r="X77" s="213"/>
    </row>
    <row r="78">
      <c r="A78" s="192" t="str">
        <f>IF(OR(C78="",'Fiche perso'!$AF$3=""),"",IF(MATCH(C78,Tableau!$AK$3:$AK$5,0)&lt;=MATCH('Fiche perso'!$AF$3,Tableau!$AK$3:$AK$5,0),B78,""))</f>
        <v/>
      </c>
      <c r="B78" s="194"/>
      <c r="C78" s="194"/>
      <c r="D78" s="199"/>
      <c r="E78" s="213"/>
      <c r="F78" s="179"/>
      <c r="G78" s="192" t="str">
        <f>IF(OR(H78="",'Fiche perso'!$AF$3=""),"",IF(MATCH(I78,Tableau!$AK$3:$AK$5,0)&lt;=MATCH('Fiche perso'!$AF$3,Tableau!$AK$3:$AK$5,0),H78,""))</f>
        <v/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200"/>
      <c r="T78" s="200"/>
      <c r="U78" s="192" t="str">
        <f>IF(OR(V78="",'Fiche perso'!$AF$3=""),"",IF(MATCH(W78,Tableau!$AK$3:$AK$5,0)&lt;=MATCH('Fiche perso'!$AF$3,Tableau!$AK$3:$AK$5,0),V78,""))</f>
        <v/>
      </c>
      <c r="V78" s="151"/>
      <c r="W78" s="194"/>
      <c r="X78" s="213"/>
    </row>
    <row r="79">
      <c r="A79" s="192" t="str">
        <f>IF(OR(C79="",'Fiche perso'!$AF$3=""),"",IF(MATCH(C79,Tableau!$AK$3:$AK$5,0)&lt;=MATCH('Fiche perso'!$AF$3,Tableau!$AK$3:$AK$5,0),B79,""))</f>
        <v/>
      </c>
      <c r="B79" s="194"/>
      <c r="C79" s="194"/>
      <c r="D79" s="199"/>
      <c r="E79" s="213"/>
      <c r="F79" s="179"/>
      <c r="G79" s="192" t="str">
        <f>IF(OR(H79="",'Fiche perso'!$AF$3=""),"",IF(MATCH(I79,Tableau!$AK$3:$AK$5,0)&lt;=MATCH('Fiche perso'!$AF$3,Tableau!$AK$3:$AK$5,0),H79,""))</f>
        <v/>
      </c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200"/>
      <c r="T79" s="200"/>
      <c r="U79" s="192" t="str">
        <f>IF(OR(V79="",'Fiche perso'!$AF$3=""),"",IF(MATCH(W79,Tableau!$AK$3:$AK$5,0)&lt;=MATCH('Fiche perso'!$AF$3,Tableau!$AK$3:$AK$5,0),V79,""))</f>
        <v/>
      </c>
      <c r="V79" s="151"/>
      <c r="W79" s="194"/>
      <c r="X79" s="213"/>
    </row>
    <row r="80">
      <c r="A80" s="192" t="str">
        <f>IF(OR(C80="",'Fiche perso'!$AF$3=""),"",IF(MATCH(C80,Tableau!$AK$3:$AK$5,0)&lt;=MATCH('Fiche perso'!$AF$3,Tableau!$AK$3:$AK$5,0),B80,""))</f>
        <v/>
      </c>
      <c r="B80" s="194"/>
      <c r="C80" s="194"/>
      <c r="D80" s="199"/>
      <c r="E80" s="213"/>
      <c r="F80" s="179"/>
      <c r="G80" s="192" t="str">
        <f>IF(OR(H80="",'Fiche perso'!$AF$3=""),"",IF(MATCH(I80,Tableau!$AK$3:$AK$5,0)&lt;=MATCH('Fiche perso'!$AF$3,Tableau!$AK$3:$AK$5,0),H80,""))</f>
        <v/>
      </c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200"/>
      <c r="T80" s="200"/>
      <c r="U80" s="192" t="str">
        <f>IF(OR(V80="",'Fiche perso'!$AF$3=""),"",IF(MATCH(W80,Tableau!$AK$3:$AK$5,0)&lt;=MATCH('Fiche perso'!$AF$3,Tableau!$AK$3:$AK$5,0),V80,""))</f>
        <v/>
      </c>
      <c r="V80" s="151"/>
      <c r="W80" s="194"/>
      <c r="X80" s="213"/>
    </row>
    <row r="81">
      <c r="A81" s="192" t="str">
        <f>IF(OR(C81="",'Fiche perso'!$AF$3=""),"",IF(MATCH(C81,Tableau!$AK$3:$AK$5,0)&lt;=MATCH('Fiche perso'!$AF$3,Tableau!$AK$3:$AK$5,0),B81,""))</f>
        <v/>
      </c>
      <c r="B81" s="194"/>
      <c r="C81" s="194"/>
      <c r="D81" s="199"/>
      <c r="E81" s="213"/>
      <c r="F81" s="179"/>
      <c r="G81" s="192" t="str">
        <f>IF(OR(H81="",'Fiche perso'!$AF$3=""),"",IF(MATCH(I81,Tableau!$AK$3:$AK$5,0)&lt;=MATCH('Fiche perso'!$AF$3,Tableau!$AK$3:$AK$5,0),H81,""))</f>
        <v/>
      </c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200"/>
      <c r="T81" s="200"/>
      <c r="U81" s="192" t="str">
        <f>IF(OR(V81="",'Fiche perso'!$AF$3=""),"",IF(MATCH(W81,Tableau!$AK$3:$AK$5,0)&lt;=MATCH('Fiche perso'!$AF$3,Tableau!$AK$3:$AK$5,0),V81,""))</f>
        <v/>
      </c>
      <c r="V81" s="151"/>
      <c r="W81" s="194"/>
      <c r="X81" s="213"/>
    </row>
    <row r="82">
      <c r="A82" s="192" t="str">
        <f>IF(OR(C82="",'Fiche perso'!$AF$3=""),"",IF(MATCH(C82,Tableau!$AK$3:$AK$5,0)&lt;=MATCH('Fiche perso'!$AF$3,Tableau!$AK$3:$AK$5,0),B82,""))</f>
        <v/>
      </c>
      <c r="B82" s="194"/>
      <c r="C82" s="194"/>
      <c r="D82" s="199"/>
      <c r="E82" s="213"/>
      <c r="F82" s="179"/>
      <c r="G82" s="192" t="str">
        <f>IF(OR(H82="",'Fiche perso'!$AF$3=""),"",IF(MATCH(I82,Tableau!$AK$3:$AK$5,0)&lt;=MATCH('Fiche perso'!$AF$3,Tableau!$AK$3:$AK$5,0),H82,""))</f>
        <v/>
      </c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200"/>
      <c r="T82" s="200"/>
      <c r="U82" s="192" t="str">
        <f>IF(OR(V82="",'Fiche perso'!$AF$3=""),"",IF(MATCH(W82,Tableau!$AK$3:$AK$5,0)&lt;=MATCH('Fiche perso'!$AF$3,Tableau!$AK$3:$AK$5,0),V82,""))</f>
        <v/>
      </c>
      <c r="V82" s="151"/>
      <c r="W82" s="194"/>
      <c r="X82" s="213"/>
    </row>
    <row r="83">
      <c r="A83" s="192" t="str">
        <f>IF(OR(C83="",'Fiche perso'!$AF$3=""),"",IF(MATCH(C83,Tableau!$AK$3:$AK$5,0)&lt;=MATCH('Fiche perso'!$AF$3,Tableau!$AK$3:$AK$5,0),B83,""))</f>
        <v/>
      </c>
      <c r="B83" s="194"/>
      <c r="C83" s="194"/>
      <c r="D83" s="199"/>
      <c r="E83" s="213"/>
      <c r="F83" s="179"/>
      <c r="G83" s="192" t="str">
        <f>IF(OR(H83="",'Fiche perso'!$AF$3=""),"",IF(MATCH(I83,Tableau!$AK$3:$AK$5,0)&lt;=MATCH('Fiche perso'!$AF$3,Tableau!$AK$3:$AK$5,0),H83,""))</f>
        <v/>
      </c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200"/>
      <c r="T83" s="200"/>
      <c r="U83" s="192" t="str">
        <f>IF(OR(V83="",'Fiche perso'!$AF$3=""),"",IF(MATCH(W83,Tableau!$AK$3:$AK$5,0)&lt;=MATCH('Fiche perso'!$AF$3,Tableau!$AK$3:$AK$5,0),V83,""))</f>
        <v/>
      </c>
      <c r="V83" s="151"/>
      <c r="W83" s="194"/>
      <c r="X83" s="213"/>
    </row>
    <row r="84">
      <c r="A84" s="192" t="str">
        <f>IF(OR(C84="",'Fiche perso'!$AF$3=""),"",IF(MATCH(C84,Tableau!$AK$3:$AK$5,0)&lt;=MATCH('Fiche perso'!$AF$3,Tableau!$AK$3:$AK$5,0),B84,""))</f>
        <v/>
      </c>
      <c r="B84" s="194"/>
      <c r="C84" s="194"/>
      <c r="D84" s="199"/>
      <c r="E84" s="213"/>
      <c r="F84" s="179"/>
      <c r="G84" s="192" t="str">
        <f>IF(OR(H84="",'Fiche perso'!$AF$3=""),"",IF(MATCH(I84,Tableau!$AK$3:$AK$5,0)&lt;=MATCH('Fiche perso'!$AF$3,Tableau!$AK$3:$AK$5,0),H84,""))</f>
        <v/>
      </c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200"/>
      <c r="T84" s="200"/>
      <c r="U84" s="192" t="str">
        <f>IF(OR(V84="",'Fiche perso'!$AF$3=""),"",IF(MATCH(W84,Tableau!$AK$3:$AK$5,0)&lt;=MATCH('Fiche perso'!$AF$3,Tableau!$AK$3:$AK$5,0),V84,""))</f>
        <v/>
      </c>
      <c r="V84" s="151"/>
      <c r="W84" s="194"/>
      <c r="X84" s="213"/>
    </row>
    <row r="85">
      <c r="A85" s="192" t="str">
        <f>IF(OR(C85="",'Fiche perso'!$AF$3=""),"",IF(MATCH(C85,Tableau!$AK$3:$AK$5,0)&lt;=MATCH('Fiche perso'!$AF$3,Tableau!$AK$3:$AK$5,0),B85,""))</f>
        <v/>
      </c>
      <c r="B85" s="194"/>
      <c r="C85" s="194"/>
      <c r="D85" s="199"/>
      <c r="E85" s="213"/>
      <c r="F85" s="179"/>
      <c r="G85" s="192" t="str">
        <f>IF(OR(H85="",'Fiche perso'!$AF$3=""),"",IF(MATCH(I85,Tableau!$AK$3:$AK$5,0)&lt;=MATCH('Fiche perso'!$AF$3,Tableau!$AK$3:$AK$5,0),H85,""))</f>
        <v/>
      </c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200"/>
      <c r="T85" s="200"/>
      <c r="U85" s="192" t="str">
        <f>IF(OR(V85="",'Fiche perso'!$AF$3=""),"",IF(MATCH(W85,Tableau!$AK$3:$AK$5,0)&lt;=MATCH('Fiche perso'!$AF$3,Tableau!$AK$3:$AK$5,0),V85,""))</f>
        <v/>
      </c>
      <c r="V85" s="151"/>
      <c r="W85" s="194"/>
      <c r="X85" s="213"/>
    </row>
    <row r="86">
      <c r="A86" s="192" t="str">
        <f>IF(OR(C86="",'Fiche perso'!$AF$3=""),"",IF(MATCH(C86,Tableau!$AK$3:$AK$5,0)&lt;=MATCH('Fiche perso'!$AF$3,Tableau!$AK$3:$AK$5,0),B86,""))</f>
        <v/>
      </c>
      <c r="B86" s="194"/>
      <c r="C86" s="194"/>
      <c r="D86" s="199"/>
      <c r="E86" s="213"/>
      <c r="F86" s="179"/>
      <c r="G86" s="192" t="str">
        <f>IF(OR(H86="",'Fiche perso'!$AF$3=""),"",IF(MATCH(I86,Tableau!$AK$3:$AK$5,0)&lt;=MATCH('Fiche perso'!$AF$3,Tableau!$AK$3:$AK$5,0),H86,""))</f>
        <v/>
      </c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200"/>
      <c r="T86" s="200"/>
      <c r="U86" s="192" t="str">
        <f>IF(OR(V86="",'Fiche perso'!$AF$3=""),"",IF(MATCH(W86,Tableau!$AK$3:$AK$5,0)&lt;=MATCH('Fiche perso'!$AF$3,Tableau!$AK$3:$AK$5,0),V86,""))</f>
        <v/>
      </c>
      <c r="V86" s="151"/>
      <c r="W86" s="194"/>
      <c r="X86" s="213"/>
    </row>
    <row r="87">
      <c r="A87" s="192" t="str">
        <f>IF(OR(C87="",'Fiche perso'!$AF$3=""),"",IF(MATCH(C87,Tableau!$AK$3:$AK$5,0)&lt;=MATCH('Fiche perso'!$AF$3,Tableau!$AK$3:$AK$5,0),B87,""))</f>
        <v/>
      </c>
      <c r="B87" s="194"/>
      <c r="C87" s="194"/>
      <c r="D87" s="199"/>
      <c r="E87" s="213"/>
      <c r="F87" s="179"/>
      <c r="G87" s="192" t="str">
        <f>IF(OR(H87="",'Fiche perso'!$AF$3=""),"",IF(MATCH(I87,Tableau!$AK$3:$AK$5,0)&lt;=MATCH('Fiche perso'!$AF$3,Tableau!$AK$3:$AK$5,0),H87,""))</f>
        <v/>
      </c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200"/>
      <c r="T87" s="200"/>
      <c r="U87" s="192" t="str">
        <f>IF(OR(V87="",'Fiche perso'!$AF$3=""),"",IF(MATCH(W87,Tableau!$AK$3:$AK$5,0)&lt;=MATCH('Fiche perso'!$AF$3,Tableau!$AK$3:$AK$5,0),V87,""))</f>
        <v/>
      </c>
      <c r="V87" s="151"/>
      <c r="W87" s="194"/>
      <c r="X87" s="213"/>
    </row>
    <row r="88">
      <c r="A88" s="192" t="str">
        <f>IF(OR(C88="",'Fiche perso'!$AF$3=""),"",IF(MATCH(C88,Tableau!$AK$3:$AK$5,0)&lt;=MATCH('Fiche perso'!$AF$3,Tableau!$AK$3:$AK$5,0),B88,""))</f>
        <v/>
      </c>
      <c r="B88" s="194"/>
      <c r="C88" s="194"/>
      <c r="D88" s="199"/>
      <c r="E88" s="213"/>
      <c r="F88" s="179"/>
      <c r="G88" s="192" t="str">
        <f>IF(OR(H88="",'Fiche perso'!$AF$3=""),"",IF(MATCH(I88,Tableau!$AK$3:$AK$5,0)&lt;=MATCH('Fiche perso'!$AF$3,Tableau!$AK$3:$AK$5,0),H88,""))</f>
        <v/>
      </c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200"/>
      <c r="T88" s="200"/>
      <c r="U88" s="192" t="str">
        <f>IF(OR(V88="",'Fiche perso'!$AF$3=""),"",IF(MATCH(W88,Tableau!$AK$3:$AK$5,0)&lt;=MATCH('Fiche perso'!$AF$3,Tableau!$AK$3:$AK$5,0),V88,""))</f>
        <v/>
      </c>
      <c r="V88" s="151"/>
      <c r="W88" s="194"/>
      <c r="X88" s="213"/>
    </row>
    <row r="89">
      <c r="A89" s="192" t="str">
        <f>IF(OR(C89="",'Fiche perso'!$AF$3=""),"",IF(MATCH(C89,Tableau!$AK$3:$AK$5,0)&lt;=MATCH('Fiche perso'!$AF$3,Tableau!$AK$3:$AK$5,0),B89,""))</f>
        <v/>
      </c>
      <c r="B89" s="194"/>
      <c r="C89" s="194"/>
      <c r="D89" s="199"/>
      <c r="E89" s="213"/>
      <c r="F89" s="179"/>
      <c r="G89" s="192" t="str">
        <f>IF(OR(H89="",'Fiche perso'!$AF$3=""),"",IF(MATCH(I89,Tableau!$AK$3:$AK$5,0)&lt;=MATCH('Fiche perso'!$AF$3,Tableau!$AK$3:$AK$5,0),H89,""))</f>
        <v/>
      </c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200"/>
      <c r="T89" s="200"/>
      <c r="U89" s="192" t="str">
        <f>IF(OR(V89="",'Fiche perso'!$AF$3=""),"",IF(MATCH(W89,Tableau!$AK$3:$AK$5,0)&lt;=MATCH('Fiche perso'!$AF$3,Tableau!$AK$3:$AK$5,0),V89,""))</f>
        <v/>
      </c>
      <c r="V89" s="151"/>
      <c r="W89" s="194"/>
      <c r="X89" s="213"/>
    </row>
    <row r="90">
      <c r="A90" s="192" t="str">
        <f>IF(OR(C90="",'Fiche perso'!$AF$3=""),"",IF(MATCH(C90,Tableau!$AK$3:$AK$5,0)&lt;=MATCH('Fiche perso'!$AF$3,Tableau!$AK$3:$AK$5,0),B90,""))</f>
        <v/>
      </c>
      <c r="B90" s="194"/>
      <c r="C90" s="194"/>
      <c r="D90" s="199"/>
      <c r="E90" s="213"/>
      <c r="F90" s="179"/>
      <c r="G90" s="192" t="str">
        <f>IF(OR(H90="",'Fiche perso'!$AF$3=""),"",IF(MATCH(I90,Tableau!$AK$3:$AK$5,0)&lt;=MATCH('Fiche perso'!$AF$3,Tableau!$AK$3:$AK$5,0),H90,""))</f>
        <v/>
      </c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200"/>
      <c r="T90" s="200"/>
      <c r="U90" s="192" t="str">
        <f>IF(OR(V90="",'Fiche perso'!$AF$3=""),"",IF(MATCH(W90,Tableau!$AK$3:$AK$5,0)&lt;=MATCH('Fiche perso'!$AF$3,Tableau!$AK$3:$AK$5,0),V90,""))</f>
        <v/>
      </c>
      <c r="V90" s="151"/>
      <c r="W90" s="194"/>
      <c r="X90" s="213"/>
    </row>
    <row r="91">
      <c r="A91" s="192" t="str">
        <f>IF(OR(C91="",'Fiche perso'!$AF$3=""),"",IF(MATCH(C91,Tableau!$AK$3:$AK$5,0)&lt;=MATCH('Fiche perso'!$AF$3,Tableau!$AK$3:$AK$5,0),B91,""))</f>
        <v/>
      </c>
      <c r="B91" s="194"/>
      <c r="C91" s="194"/>
      <c r="D91" s="199"/>
      <c r="E91" s="213"/>
      <c r="F91" s="179"/>
      <c r="G91" s="192" t="str">
        <f>IF(OR(H91="",'Fiche perso'!$AF$3=""),"",IF(MATCH(I91,Tableau!$AK$3:$AK$5,0)&lt;=MATCH('Fiche perso'!$AF$3,Tableau!$AK$3:$AK$5,0),H91,""))</f>
        <v/>
      </c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200"/>
      <c r="T91" s="200"/>
      <c r="U91" s="192" t="str">
        <f>IF(OR(V91="",'Fiche perso'!$AF$3=""),"",IF(MATCH(W91,Tableau!$AK$3:$AK$5,0)&lt;=MATCH('Fiche perso'!$AF$3,Tableau!$AK$3:$AK$5,0),V91,""))</f>
        <v/>
      </c>
      <c r="V91" s="151"/>
      <c r="W91" s="194"/>
      <c r="X91" s="213"/>
    </row>
    <row r="92">
      <c r="A92" s="192" t="str">
        <f>IF(OR(C92="",'Fiche perso'!$AF$3=""),"",IF(MATCH(C92,Tableau!$AK$3:$AK$5,0)&lt;=MATCH('Fiche perso'!$AF$3,Tableau!$AK$3:$AK$5,0),B92,""))</f>
        <v/>
      </c>
      <c r="B92" s="194"/>
      <c r="C92" s="194"/>
      <c r="D92" s="199"/>
      <c r="E92" s="213"/>
      <c r="F92" s="179"/>
      <c r="G92" s="192" t="str">
        <f>IF(OR(H92="",'Fiche perso'!$AF$3=""),"",IF(MATCH(I92,Tableau!$AK$3:$AK$5,0)&lt;=MATCH('Fiche perso'!$AF$3,Tableau!$AK$3:$AK$5,0),H92,""))</f>
        <v/>
      </c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200"/>
      <c r="T92" s="200"/>
      <c r="U92" s="192" t="str">
        <f>IF(OR(V92="",'Fiche perso'!$AF$3=""),"",IF(MATCH(W92,Tableau!$AK$3:$AK$5,0)&lt;=MATCH('Fiche perso'!$AF$3,Tableau!$AK$3:$AK$5,0),V92,""))</f>
        <v/>
      </c>
      <c r="V92" s="151"/>
      <c r="W92" s="194"/>
      <c r="X92" s="213"/>
    </row>
    <row r="93">
      <c r="A93" s="192" t="str">
        <f>IF(OR(C93="",'Fiche perso'!$AF$3=""),"",IF(MATCH(C93,Tableau!$AK$3:$AK$5,0)&lt;=MATCH('Fiche perso'!$AF$3,Tableau!$AK$3:$AK$5,0),B93,""))</f>
        <v/>
      </c>
      <c r="B93" s="194"/>
      <c r="C93" s="194"/>
      <c r="D93" s="199"/>
      <c r="E93" s="213"/>
      <c r="F93" s="179"/>
      <c r="G93" s="192" t="str">
        <f>IF(OR(H93="",'Fiche perso'!$AF$3=""),"",IF(MATCH(I93,Tableau!$AK$3:$AK$5,0)&lt;=MATCH('Fiche perso'!$AF$3,Tableau!$AK$3:$AK$5,0),H93,""))</f>
        <v/>
      </c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200"/>
      <c r="T93" s="200"/>
      <c r="U93" s="192" t="str">
        <f>IF(OR(V93="",'Fiche perso'!$AF$3=""),"",IF(MATCH(W93,Tableau!$AK$3:$AK$5,0)&lt;=MATCH('Fiche perso'!$AF$3,Tableau!$AK$3:$AK$5,0),V93,""))</f>
        <v/>
      </c>
      <c r="V93" s="151"/>
      <c r="W93" s="194"/>
      <c r="X93" s="213"/>
    </row>
    <row r="94">
      <c r="A94" s="192" t="str">
        <f>IF(OR(C94="",'Fiche perso'!$AF$3=""),"",IF(MATCH(C94,Tableau!$AK$3:$AK$5,0)&lt;=MATCH('Fiche perso'!$AF$3,Tableau!$AK$3:$AK$5,0),B94,""))</f>
        <v/>
      </c>
      <c r="B94" s="194"/>
      <c r="C94" s="194"/>
      <c r="D94" s="199"/>
      <c r="E94" s="213"/>
      <c r="F94" s="179"/>
      <c r="G94" s="192" t="str">
        <f>IF(OR(H94="",'Fiche perso'!$AF$3=""),"",IF(MATCH(I94,Tableau!$AK$3:$AK$5,0)&lt;=MATCH('Fiche perso'!$AF$3,Tableau!$AK$3:$AK$5,0),H94,""))</f>
        <v/>
      </c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200"/>
      <c r="T94" s="200"/>
      <c r="U94" s="192" t="str">
        <f>IF(OR(V94="",'Fiche perso'!$AF$3=""),"",IF(MATCH(W94,Tableau!$AK$3:$AK$5,0)&lt;=MATCH('Fiche perso'!$AF$3,Tableau!$AK$3:$AK$5,0),V94,""))</f>
        <v/>
      </c>
      <c r="V94" s="151"/>
      <c r="W94" s="194"/>
      <c r="X94" s="213"/>
    </row>
    <row r="95">
      <c r="A95" s="192" t="str">
        <f>IF(OR(C95="",'Fiche perso'!$AF$3=""),"",IF(MATCH(C95,Tableau!$AK$3:$AK$5,0)&lt;=MATCH('Fiche perso'!$AF$3,Tableau!$AK$3:$AK$5,0),B95,""))</f>
        <v/>
      </c>
      <c r="B95" s="194"/>
      <c r="C95" s="194"/>
      <c r="D95" s="199"/>
      <c r="E95" s="213"/>
      <c r="F95" s="179"/>
      <c r="G95" s="192" t="str">
        <f>IF(OR(H95="",'Fiche perso'!$AF$3=""),"",IF(MATCH(I95,Tableau!$AK$3:$AK$5,0)&lt;=MATCH('Fiche perso'!$AF$3,Tableau!$AK$3:$AK$5,0),H95,""))</f>
        <v/>
      </c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200"/>
      <c r="T95" s="200"/>
      <c r="U95" s="192" t="str">
        <f>IF(OR(V95="",'Fiche perso'!$AF$3=""),"",IF(MATCH(W95,Tableau!$AK$3:$AK$5,0)&lt;=MATCH('Fiche perso'!$AF$3,Tableau!$AK$3:$AK$5,0),V95,""))</f>
        <v/>
      </c>
      <c r="V95" s="151"/>
      <c r="W95" s="194"/>
      <c r="X95" s="213"/>
    </row>
    <row r="96">
      <c r="A96" s="192" t="str">
        <f>IF(OR(C96="",'Fiche perso'!$AF$3=""),"",IF(MATCH(C96,Tableau!$AK$3:$AK$5,0)&lt;=MATCH('Fiche perso'!$AF$3,Tableau!$AK$3:$AK$5,0),B96,""))</f>
        <v/>
      </c>
      <c r="B96" s="194"/>
      <c r="C96" s="194"/>
      <c r="D96" s="199"/>
      <c r="E96" s="213"/>
      <c r="F96" s="179"/>
      <c r="G96" s="192" t="str">
        <f>IF(OR(H96="",'Fiche perso'!$AF$3=""),"",IF(MATCH(I96,Tableau!$AK$3:$AK$5,0)&lt;=MATCH('Fiche perso'!$AF$3,Tableau!$AK$3:$AK$5,0),H96,""))</f>
        <v/>
      </c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200"/>
      <c r="T96" s="200"/>
      <c r="U96" s="192" t="str">
        <f>IF(OR(V96="",'Fiche perso'!$AF$3=""),"",IF(MATCH(W96,Tableau!$AK$3:$AK$5,0)&lt;=MATCH('Fiche perso'!$AF$3,Tableau!$AK$3:$AK$5,0),V96,""))</f>
        <v/>
      </c>
      <c r="V96" s="151"/>
      <c r="W96" s="194"/>
      <c r="X96" s="213"/>
    </row>
    <row r="97">
      <c r="A97" s="192" t="str">
        <f>IF(OR(C97="",'Fiche perso'!$AF$3=""),"",IF(MATCH(C97,Tableau!$AK$3:$AK$5,0)&lt;=MATCH('Fiche perso'!$AF$3,Tableau!$AK$3:$AK$5,0),B97,""))</f>
        <v/>
      </c>
      <c r="B97" s="194"/>
      <c r="C97" s="194"/>
      <c r="D97" s="199"/>
      <c r="E97" s="213"/>
      <c r="F97" s="179"/>
      <c r="G97" s="192" t="str">
        <f>IF(OR(H97="",'Fiche perso'!$AF$3=""),"",IF(MATCH(I97,Tableau!$AK$3:$AK$5,0)&lt;=MATCH('Fiche perso'!$AF$3,Tableau!$AK$3:$AK$5,0),H97,""))</f>
        <v/>
      </c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200"/>
      <c r="T97" s="200"/>
      <c r="U97" s="192" t="str">
        <f>IF(OR(V97="",'Fiche perso'!$AF$3=""),"",IF(MATCH(W97,Tableau!$AK$3:$AK$5,0)&lt;=MATCH('Fiche perso'!$AF$3,Tableau!$AK$3:$AK$5,0),V97,""))</f>
        <v/>
      </c>
      <c r="V97" s="151"/>
      <c r="W97" s="194"/>
      <c r="X97" s="213"/>
    </row>
    <row r="98">
      <c r="A98" s="192" t="str">
        <f>IF(OR(C98="",'Fiche perso'!$AF$3=""),"",IF(MATCH(C98,Tableau!$AK$3:$AK$5,0)&lt;=MATCH('Fiche perso'!$AF$3,Tableau!$AK$3:$AK$5,0),B98,""))</f>
        <v/>
      </c>
      <c r="B98" s="194"/>
      <c r="C98" s="194"/>
      <c r="D98" s="199"/>
      <c r="E98" s="213"/>
      <c r="F98" s="179"/>
      <c r="G98" s="192" t="str">
        <f>IF(OR(H98="",'Fiche perso'!$AF$3=""),"",IF(MATCH(I98,Tableau!$AK$3:$AK$5,0)&lt;=MATCH('Fiche perso'!$AF$3,Tableau!$AK$3:$AK$5,0),H98,""))</f>
        <v/>
      </c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200"/>
      <c r="T98" s="200"/>
      <c r="U98" s="192" t="str">
        <f>IF(OR(V98="",'Fiche perso'!$AF$3=""),"",IF(MATCH(W98,Tableau!$AK$3:$AK$5,0)&lt;=MATCH('Fiche perso'!$AF$3,Tableau!$AK$3:$AK$5,0),V98,""))</f>
        <v/>
      </c>
      <c r="V98" s="151"/>
      <c r="W98" s="194"/>
      <c r="X98" s="213"/>
    </row>
    <row r="99">
      <c r="A99" s="192" t="str">
        <f>IF(OR(C99="",'Fiche perso'!$AF$3=""),"",IF(MATCH(C99,Tableau!$AK$3:$AK$5,0)&lt;=MATCH('Fiche perso'!$AF$3,Tableau!$AK$3:$AK$5,0),B99,""))</f>
        <v/>
      </c>
      <c r="B99" s="194"/>
      <c r="C99" s="194"/>
      <c r="D99" s="199"/>
      <c r="E99" s="213"/>
      <c r="F99" s="179"/>
      <c r="G99" s="192" t="str">
        <f>IF(OR(H99="",'Fiche perso'!$AF$3=""),"",IF(MATCH(I99,Tableau!$AK$3:$AK$5,0)&lt;=MATCH('Fiche perso'!$AF$3,Tableau!$AK$3:$AK$5,0),H99,""))</f>
        <v/>
      </c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200"/>
      <c r="T99" s="200"/>
      <c r="U99" s="192" t="str">
        <f>IF(OR(V99="",'Fiche perso'!$AF$3=""),"",IF(MATCH(W99,Tableau!$AK$3:$AK$5,0)&lt;=MATCH('Fiche perso'!$AF$3,Tableau!$AK$3:$AK$5,0),V99,""))</f>
        <v/>
      </c>
      <c r="V99" s="151"/>
      <c r="W99" s="194"/>
      <c r="X99" s="213"/>
    </row>
    <row r="100">
      <c r="A100" s="192" t="str">
        <f>IF(OR(C100="",'Fiche perso'!$AF$3=""),"",IF(MATCH(C100,Tableau!$AK$3:$AK$5,0)&lt;=MATCH('Fiche perso'!$AF$3,Tableau!$AK$3:$AK$5,0),B100,""))</f>
        <v/>
      </c>
      <c r="B100" s="194"/>
      <c r="C100" s="194"/>
      <c r="D100" s="199"/>
      <c r="E100" s="213"/>
      <c r="F100" s="179"/>
      <c r="G100" s="192" t="str">
        <f>IF(OR(H100="",'Fiche perso'!$AF$3=""),"",IF(MATCH(I100,Tableau!$AK$3:$AK$5,0)&lt;=MATCH('Fiche perso'!$AF$3,Tableau!$AK$3:$AK$5,0),H100,""))</f>
        <v/>
      </c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200"/>
      <c r="T100" s="200"/>
      <c r="U100" s="192" t="str">
        <f>IF(OR(V100="",'Fiche perso'!$AF$3=""),"",IF(MATCH(W100,Tableau!$AK$3:$AK$5,0)&lt;=MATCH('Fiche perso'!$AF$3,Tableau!$AK$3:$AK$5,0),V100,""))</f>
        <v/>
      </c>
      <c r="V100" s="151"/>
      <c r="W100" s="194"/>
      <c r="X100" s="213"/>
    </row>
    <row r="101">
      <c r="A101" s="192" t="str">
        <f>IF(OR(C101="",'Fiche perso'!$AF$3=""),"",IF(MATCH(C101,Tableau!$AK$3:$AK$5,0)&lt;=MATCH('Fiche perso'!$AF$3,Tableau!$AK$3:$AK$5,0),B101,""))</f>
        <v/>
      </c>
      <c r="B101" s="194"/>
      <c r="C101" s="194"/>
      <c r="D101" s="199"/>
      <c r="E101" s="213"/>
      <c r="F101" s="179"/>
      <c r="G101" s="192" t="str">
        <f>IF(OR(H101="",'Fiche perso'!$AF$3=""),"",IF(MATCH(I101,Tableau!$AK$3:$AK$5,0)&lt;=MATCH('Fiche perso'!$AF$3,Tableau!$AK$3:$AK$5,0),H101,""))</f>
        <v/>
      </c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200"/>
      <c r="T101" s="200"/>
      <c r="U101" s="192" t="str">
        <f>IF(OR(V101="",'Fiche perso'!$AF$3=""),"",IF(MATCH(W101,Tableau!$AK$3:$AK$5,0)&lt;=MATCH('Fiche perso'!$AF$3,Tableau!$AK$3:$AK$5,0),V101,""))</f>
        <v/>
      </c>
      <c r="V101" s="151"/>
      <c r="W101" s="194"/>
      <c r="X101" s="213"/>
    </row>
    <row r="102">
      <c r="A102" s="192" t="str">
        <f>IF(OR(C102="",'Fiche perso'!$AF$3=""),"",IF(MATCH(C102,Tableau!$AK$3:$AK$5,0)&lt;=MATCH('Fiche perso'!$AF$3,Tableau!$AK$3:$AK$5,0),B102,""))</f>
        <v/>
      </c>
      <c r="B102" s="194"/>
      <c r="C102" s="194"/>
      <c r="D102" s="199"/>
      <c r="E102" s="213"/>
      <c r="F102" s="179"/>
      <c r="G102" s="192" t="str">
        <f>IF(OR(H102="",'Fiche perso'!$AF$3=""),"",IF(MATCH(I102,Tableau!$AK$3:$AK$5,0)&lt;=MATCH('Fiche perso'!$AF$3,Tableau!$AK$3:$AK$5,0),H102,""))</f>
        <v/>
      </c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200"/>
      <c r="T102" s="200"/>
      <c r="U102" s="192" t="str">
        <f>IF(OR(V102="",'Fiche perso'!$AF$3=""),"",IF(MATCH(W102,Tableau!$AK$3:$AK$5,0)&lt;=MATCH('Fiche perso'!$AF$3,Tableau!$AK$3:$AK$5,0),V102,""))</f>
        <v/>
      </c>
      <c r="V102" s="151"/>
      <c r="W102" s="194"/>
      <c r="X102" s="213"/>
    </row>
    <row r="103">
      <c r="A103" s="192" t="str">
        <f>IF(OR(C103="",'Fiche perso'!$AF$3=""),"",IF(MATCH(C103,Tableau!$AK$3:$AK$5,0)&lt;=MATCH('Fiche perso'!$AF$3,Tableau!$AK$3:$AK$5,0),B103,""))</f>
        <v/>
      </c>
      <c r="B103" s="194"/>
      <c r="C103" s="194"/>
      <c r="D103" s="199"/>
      <c r="E103" s="213"/>
      <c r="F103" s="179"/>
      <c r="G103" s="192" t="str">
        <f>IF(OR(H103="",'Fiche perso'!$AF$3=""),"",IF(MATCH(I103,Tableau!$AK$3:$AK$5,0)&lt;=MATCH('Fiche perso'!$AF$3,Tableau!$AK$3:$AK$5,0),H103,""))</f>
        <v/>
      </c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200"/>
      <c r="T103" s="200"/>
      <c r="U103" s="192" t="str">
        <f>IF(OR(V103="",'Fiche perso'!$AF$3=""),"",IF(MATCH(W103,Tableau!$AK$3:$AK$5,0)&lt;=MATCH('Fiche perso'!$AF$3,Tableau!$AK$3:$AK$5,0),V103,""))</f>
        <v/>
      </c>
      <c r="V103" s="151"/>
      <c r="W103" s="194"/>
      <c r="X103" s="213"/>
    </row>
    <row r="104">
      <c r="A104" s="192" t="str">
        <f>IF(OR(C104="",'Fiche perso'!$AF$3=""),"",IF(MATCH(C104,Tableau!$AK$3:$AK$5,0)&lt;=MATCH('Fiche perso'!$AF$3,Tableau!$AK$3:$AK$5,0),B104,""))</f>
        <v/>
      </c>
      <c r="B104" s="194"/>
      <c r="C104" s="194"/>
      <c r="D104" s="199"/>
      <c r="E104" s="213"/>
      <c r="F104" s="179"/>
      <c r="G104" s="192" t="str">
        <f>IF(OR(H104="",'Fiche perso'!$AF$3=""),"",IF(MATCH(I104,Tableau!$AK$3:$AK$5,0)&lt;=MATCH('Fiche perso'!$AF$3,Tableau!$AK$3:$AK$5,0),H104,""))</f>
        <v/>
      </c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200"/>
      <c r="T104" s="200"/>
      <c r="U104" s="192" t="str">
        <f>IF(OR(V104="",'Fiche perso'!$AF$3=""),"",IF(MATCH(W104,Tableau!$AK$3:$AK$5,0)&lt;=MATCH('Fiche perso'!$AF$3,Tableau!$AK$3:$AK$5,0),V104,""))</f>
        <v/>
      </c>
      <c r="V104" s="151"/>
      <c r="W104" s="194"/>
      <c r="X104" s="213"/>
    </row>
    <row r="105">
      <c r="A105" s="192" t="str">
        <f>IF(OR(C105="",'Fiche perso'!$AF$3=""),"",IF(MATCH(C105,Tableau!$AK$3:$AK$5,0)&lt;=MATCH('Fiche perso'!$AF$3,Tableau!$AK$3:$AK$5,0),B105,""))</f>
        <v/>
      </c>
      <c r="B105" s="194"/>
      <c r="C105" s="194"/>
      <c r="D105" s="199"/>
      <c r="E105" s="213"/>
      <c r="F105" s="179"/>
      <c r="G105" s="192" t="str">
        <f>IF(OR(H105="",'Fiche perso'!$AF$3=""),"",IF(MATCH(I105,Tableau!$AK$3:$AK$5,0)&lt;=MATCH('Fiche perso'!$AF$3,Tableau!$AK$3:$AK$5,0),H105,""))</f>
        <v/>
      </c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200"/>
      <c r="T105" s="200"/>
      <c r="U105" s="192" t="str">
        <f>IF(OR(V105="",'Fiche perso'!$AF$3=""),"",IF(MATCH(W105,Tableau!$AK$3:$AK$5,0)&lt;=MATCH('Fiche perso'!$AF$3,Tableau!$AK$3:$AK$5,0),V105,""))</f>
        <v/>
      </c>
      <c r="V105" s="151"/>
      <c r="W105" s="194"/>
      <c r="X105" s="213"/>
    </row>
    <row r="106">
      <c r="A106" s="192" t="str">
        <f>IF(OR(C106="",'Fiche perso'!$AF$3=""),"",IF(MATCH(C106,Tableau!$AK$3:$AK$5,0)&lt;=MATCH('Fiche perso'!$AF$3,Tableau!$AK$3:$AK$5,0),B106,""))</f>
        <v/>
      </c>
      <c r="B106" s="194"/>
      <c r="C106" s="194"/>
      <c r="D106" s="199"/>
      <c r="E106" s="213"/>
      <c r="F106" s="179"/>
      <c r="G106" s="192" t="str">
        <f>IF(OR(H106="",'Fiche perso'!$AF$3=""),"",IF(MATCH(I106,Tableau!$AK$3:$AK$5,0)&lt;=MATCH('Fiche perso'!$AF$3,Tableau!$AK$3:$AK$5,0),H106,""))</f>
        <v/>
      </c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200"/>
      <c r="T106" s="200"/>
      <c r="U106" s="192" t="str">
        <f>IF(OR(V106="",'Fiche perso'!$AF$3=""),"",IF(MATCH(W106,Tableau!$AK$3:$AK$5,0)&lt;=MATCH('Fiche perso'!$AF$3,Tableau!$AK$3:$AK$5,0),V106,""))</f>
        <v/>
      </c>
      <c r="V106" s="151"/>
      <c r="W106" s="194"/>
      <c r="X106" s="213"/>
    </row>
    <row r="107">
      <c r="A107" s="192" t="str">
        <f>IF(OR(C107="",'Fiche perso'!$AF$3=""),"",IF(MATCH(C107,Tableau!$AK$3:$AK$5,0)&lt;=MATCH('Fiche perso'!$AF$3,Tableau!$AK$3:$AK$5,0),B107,""))</f>
        <v/>
      </c>
      <c r="B107" s="194"/>
      <c r="C107" s="194"/>
      <c r="D107" s="199"/>
      <c r="E107" s="213"/>
      <c r="F107" s="179"/>
      <c r="G107" s="192" t="str">
        <f>IF(OR(H107="",'Fiche perso'!$AF$3=""),"",IF(MATCH(I107,Tableau!$AK$3:$AK$5,0)&lt;=MATCH('Fiche perso'!$AF$3,Tableau!$AK$3:$AK$5,0),H107,""))</f>
        <v/>
      </c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200"/>
      <c r="T107" s="200"/>
      <c r="U107" s="192" t="str">
        <f>IF(OR(V107="",'Fiche perso'!$AF$3=""),"",IF(MATCH(W107,Tableau!$AK$3:$AK$5,0)&lt;=MATCH('Fiche perso'!$AF$3,Tableau!$AK$3:$AK$5,0),V107,""))</f>
        <v/>
      </c>
      <c r="V107" s="151"/>
      <c r="W107" s="194"/>
      <c r="X107" s="213"/>
    </row>
    <row r="108">
      <c r="A108" s="192" t="str">
        <f>IF(OR(C108="",'Fiche perso'!$AF$3=""),"",IF(MATCH(C108,Tableau!$AK$3:$AK$5,0)&lt;=MATCH('Fiche perso'!$AF$3,Tableau!$AK$3:$AK$5,0),B108,""))</f>
        <v/>
      </c>
      <c r="B108" s="194"/>
      <c r="C108" s="194"/>
      <c r="D108" s="199"/>
      <c r="E108" s="213"/>
      <c r="F108" s="179"/>
      <c r="G108" s="192" t="str">
        <f>IF(OR(H108="",'Fiche perso'!$AF$3=""),"",IF(MATCH(I108,Tableau!$AK$3:$AK$5,0)&lt;=MATCH('Fiche perso'!$AF$3,Tableau!$AK$3:$AK$5,0),H108,""))</f>
        <v/>
      </c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200"/>
      <c r="T108" s="200"/>
      <c r="U108" s="192" t="str">
        <f>IF(OR(V108="",'Fiche perso'!$AF$3=""),"",IF(MATCH(W108,Tableau!$AK$3:$AK$5,0)&lt;=MATCH('Fiche perso'!$AF$3,Tableau!$AK$3:$AK$5,0),V108,""))</f>
        <v/>
      </c>
      <c r="V108" s="151"/>
      <c r="W108" s="194"/>
      <c r="X108" s="213"/>
    </row>
    <row r="109">
      <c r="A109" s="192" t="str">
        <f>IF(OR(C109="",'Fiche perso'!$AF$3=""),"",IF(MATCH(C109,Tableau!$AK$3:$AK$5,0)&lt;=MATCH('Fiche perso'!$AF$3,Tableau!$AK$3:$AK$5,0),B109,""))</f>
        <v/>
      </c>
      <c r="B109" s="194"/>
      <c r="C109" s="194"/>
      <c r="D109" s="199"/>
      <c r="E109" s="213"/>
      <c r="F109" s="179"/>
      <c r="G109" s="192" t="str">
        <f>IF(OR(H109="",'Fiche perso'!$AF$3=""),"",IF(MATCH(I109,Tableau!$AK$3:$AK$5,0)&lt;=MATCH('Fiche perso'!$AF$3,Tableau!$AK$3:$AK$5,0),H109,""))</f>
        <v/>
      </c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200"/>
      <c r="T109" s="200"/>
      <c r="U109" s="192" t="str">
        <f>IF(OR(V109="",'Fiche perso'!$AF$3=""),"",IF(MATCH(W109,Tableau!$AK$3:$AK$5,0)&lt;=MATCH('Fiche perso'!$AF$3,Tableau!$AK$3:$AK$5,0),V109,""))</f>
        <v/>
      </c>
      <c r="V109" s="151"/>
      <c r="W109" s="194"/>
      <c r="X109" s="213"/>
    </row>
    <row r="110">
      <c r="A110" s="192" t="str">
        <f>IF(OR(C110="",'Fiche perso'!$AF$3=""),"",IF(MATCH(C110,Tableau!$AK$3:$AK$5,0)&lt;=MATCH('Fiche perso'!$AF$3,Tableau!$AK$3:$AK$5,0),B110,""))</f>
        <v/>
      </c>
      <c r="B110" s="194"/>
      <c r="C110" s="194"/>
      <c r="D110" s="199"/>
      <c r="E110" s="213"/>
      <c r="F110" s="179"/>
      <c r="G110" s="192" t="str">
        <f>IF(OR(H110="",'Fiche perso'!$AF$3=""),"",IF(MATCH(I110,Tableau!$AK$3:$AK$5,0)&lt;=MATCH('Fiche perso'!$AF$3,Tableau!$AK$3:$AK$5,0),H110,""))</f>
        <v/>
      </c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200"/>
      <c r="T110" s="200"/>
      <c r="U110" s="192" t="str">
        <f>IF(OR(V110="",'Fiche perso'!$AF$3=""),"",IF(MATCH(W110,Tableau!$AK$3:$AK$5,0)&lt;=MATCH('Fiche perso'!$AF$3,Tableau!$AK$3:$AK$5,0),V110,""))</f>
        <v/>
      </c>
      <c r="V110" s="151"/>
      <c r="W110" s="194"/>
      <c r="X110" s="213"/>
    </row>
    <row r="111">
      <c r="A111" s="192" t="str">
        <f>IF(OR(C111="",'Fiche perso'!$AF$3=""),"",IF(MATCH(C111,Tableau!$AK$3:$AK$5,0)&lt;=MATCH('Fiche perso'!$AF$3,Tableau!$AK$3:$AK$5,0),B111,""))</f>
        <v/>
      </c>
      <c r="B111" s="194"/>
      <c r="C111" s="194"/>
      <c r="D111" s="199"/>
      <c r="E111" s="213"/>
      <c r="F111" s="179"/>
      <c r="G111" s="192" t="str">
        <f>IF(OR(H111="",'Fiche perso'!$AF$3=""),"",IF(MATCH(I111,Tableau!$AK$3:$AK$5,0)&lt;=MATCH('Fiche perso'!$AF$3,Tableau!$AK$3:$AK$5,0),H111,""))</f>
        <v/>
      </c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200"/>
      <c r="T111" s="200"/>
      <c r="U111" s="192" t="str">
        <f>IF(OR(V111="",'Fiche perso'!$AF$3=""),"",IF(MATCH(W111,Tableau!$AK$3:$AK$5,0)&lt;=MATCH('Fiche perso'!$AF$3,Tableau!$AK$3:$AK$5,0),V111,""))</f>
        <v/>
      </c>
      <c r="V111" s="151"/>
      <c r="W111" s="194"/>
      <c r="X111" s="213"/>
    </row>
    <row r="112">
      <c r="A112" s="192" t="str">
        <f>IF(OR(C112="",'Fiche perso'!$AF$3=""),"",IF(MATCH(C112,Tableau!$AK$3:$AK$5,0)&lt;=MATCH('Fiche perso'!$AF$3,Tableau!$AK$3:$AK$5,0),B112,""))</f>
        <v/>
      </c>
      <c r="B112" s="194"/>
      <c r="C112" s="194"/>
      <c r="D112" s="199"/>
      <c r="E112" s="213"/>
      <c r="F112" s="179"/>
      <c r="G112" s="192" t="str">
        <f>IF(OR(H112="",'Fiche perso'!$AF$3=""),"",IF(MATCH(I112,Tableau!$AK$3:$AK$5,0)&lt;=MATCH('Fiche perso'!$AF$3,Tableau!$AK$3:$AK$5,0),H112,""))</f>
        <v/>
      </c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200"/>
      <c r="T112" s="200"/>
      <c r="U112" s="192" t="str">
        <f>IF(OR(V112="",'Fiche perso'!$AF$3=""),"",IF(MATCH(W112,Tableau!$AK$3:$AK$5,0)&lt;=MATCH('Fiche perso'!$AF$3,Tableau!$AK$3:$AK$5,0),V112,""))</f>
        <v/>
      </c>
      <c r="V112" s="151"/>
      <c r="W112" s="194"/>
      <c r="X112" s="213"/>
    </row>
    <row r="113">
      <c r="A113" s="192" t="str">
        <f>IF(OR(C113="",'Fiche perso'!$AF$3=""),"",IF(MATCH(C113,Tableau!$AK$3:$AK$5,0)&lt;=MATCH('Fiche perso'!$AF$3,Tableau!$AK$3:$AK$5,0),B113,""))</f>
        <v/>
      </c>
      <c r="B113" s="194"/>
      <c r="C113" s="194"/>
      <c r="D113" s="199"/>
      <c r="E113" s="213"/>
      <c r="F113" s="179"/>
      <c r="G113" s="192" t="str">
        <f>IF(OR(H113="",'Fiche perso'!$AF$3=""),"",IF(MATCH(I113,Tableau!$AK$3:$AK$5,0)&lt;=MATCH('Fiche perso'!$AF$3,Tableau!$AK$3:$AK$5,0),H113,""))</f>
        <v/>
      </c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200"/>
      <c r="T113" s="200"/>
      <c r="U113" s="192" t="str">
        <f>IF(OR(V113="",'Fiche perso'!$AF$3=""),"",IF(MATCH(W113,Tableau!$AK$3:$AK$5,0)&lt;=MATCH('Fiche perso'!$AF$3,Tableau!$AK$3:$AK$5,0),V113,""))</f>
        <v/>
      </c>
      <c r="V113" s="151"/>
      <c r="W113" s="194"/>
      <c r="X113" s="213"/>
    </row>
    <row r="114">
      <c r="A114" s="192" t="str">
        <f>IF(OR(C114="",'Fiche perso'!$AF$3=""),"",IF(MATCH(C114,Tableau!$AK$3:$AK$5,0)&lt;=MATCH('Fiche perso'!$AF$3,Tableau!$AK$3:$AK$5,0),B114,""))</f>
        <v/>
      </c>
      <c r="B114" s="194"/>
      <c r="C114" s="194"/>
      <c r="D114" s="199"/>
      <c r="E114" s="213"/>
      <c r="F114" s="179"/>
      <c r="G114" s="192" t="str">
        <f>IF(OR(H114="",'Fiche perso'!$AF$3=""),"",IF(MATCH(I114,Tableau!$AK$3:$AK$5,0)&lt;=MATCH('Fiche perso'!$AF$3,Tableau!$AK$3:$AK$5,0),H114,""))</f>
        <v/>
      </c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200"/>
      <c r="T114" s="200"/>
      <c r="U114" s="192" t="str">
        <f>IF(OR(V114="",'Fiche perso'!$AF$3=""),"",IF(MATCH(W114,Tableau!$AK$3:$AK$5,0)&lt;=MATCH('Fiche perso'!$AF$3,Tableau!$AK$3:$AK$5,0),V114,""))</f>
        <v/>
      </c>
      <c r="V114" s="151"/>
      <c r="W114" s="194"/>
      <c r="X114" s="213"/>
    </row>
    <row r="115">
      <c r="A115" s="192" t="str">
        <f>IF(OR(C115="",'Fiche perso'!$AF$3=""),"",IF(MATCH(C115,Tableau!$AK$3:$AK$5,0)&lt;=MATCH('Fiche perso'!$AF$3,Tableau!$AK$3:$AK$5,0),B115,""))</f>
        <v/>
      </c>
      <c r="B115" s="194"/>
      <c r="C115" s="194"/>
      <c r="D115" s="199"/>
      <c r="E115" s="213"/>
      <c r="F115" s="179"/>
      <c r="G115" s="192" t="str">
        <f>IF(OR(H115="",'Fiche perso'!$AF$3=""),"",IF(MATCH(I115,Tableau!$AK$3:$AK$5,0)&lt;=MATCH('Fiche perso'!$AF$3,Tableau!$AK$3:$AK$5,0),H115,""))</f>
        <v/>
      </c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200"/>
      <c r="T115" s="200"/>
      <c r="U115" s="192" t="str">
        <f>IF(OR(V115="",'Fiche perso'!$AF$3=""),"",IF(MATCH(W115,Tableau!$AK$3:$AK$5,0)&lt;=MATCH('Fiche perso'!$AF$3,Tableau!$AK$3:$AK$5,0),V115,""))</f>
        <v/>
      </c>
      <c r="V115" s="151"/>
      <c r="W115" s="194"/>
      <c r="X115" s="213"/>
    </row>
    <row r="116">
      <c r="A116" s="192" t="str">
        <f>IF(OR(C116="",'Fiche perso'!$AF$3=""),"",IF(MATCH(C116,Tableau!$AK$3:$AK$5,0)&lt;=MATCH('Fiche perso'!$AF$3,Tableau!$AK$3:$AK$5,0),B116,""))</f>
        <v/>
      </c>
      <c r="B116" s="194"/>
      <c r="C116" s="194"/>
      <c r="D116" s="199"/>
      <c r="E116" s="213"/>
      <c r="F116" s="179"/>
      <c r="G116" s="192" t="str">
        <f>IF(OR(H116="",'Fiche perso'!$AF$3=""),"",IF(MATCH(I116,Tableau!$AK$3:$AK$5,0)&lt;=MATCH('Fiche perso'!$AF$3,Tableau!$AK$3:$AK$5,0),H116,""))</f>
        <v/>
      </c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200"/>
      <c r="T116" s="200"/>
      <c r="U116" s="192" t="str">
        <f>IF(OR(V116="",'Fiche perso'!$AF$3=""),"",IF(MATCH(W116,Tableau!$AK$3:$AK$5,0)&lt;=MATCH('Fiche perso'!$AF$3,Tableau!$AK$3:$AK$5,0),V116,""))</f>
        <v/>
      </c>
      <c r="V116" s="151"/>
      <c r="W116" s="194"/>
      <c r="X116" s="213"/>
    </row>
    <row r="117">
      <c r="A117" s="192" t="str">
        <f>IF(OR(C117="",'Fiche perso'!$AF$3=""),"",IF(MATCH(C117,Tableau!$AK$3:$AK$5,0)&lt;=MATCH('Fiche perso'!$AF$3,Tableau!$AK$3:$AK$5,0),B117,""))</f>
        <v/>
      </c>
      <c r="B117" s="194"/>
      <c r="C117" s="194"/>
      <c r="D117" s="199"/>
      <c r="E117" s="213"/>
      <c r="F117" s="179"/>
      <c r="G117" s="192" t="str">
        <f>IF(OR(H117="",'Fiche perso'!$AF$3=""),"",IF(MATCH(I117,Tableau!$AK$3:$AK$5,0)&lt;=MATCH('Fiche perso'!$AF$3,Tableau!$AK$3:$AK$5,0),H117,""))</f>
        <v/>
      </c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200"/>
      <c r="T117" s="200"/>
      <c r="U117" s="192" t="str">
        <f>IF(OR(V117="",'Fiche perso'!$AF$3=""),"",IF(MATCH(W117,Tableau!$AK$3:$AK$5,0)&lt;=MATCH('Fiche perso'!$AF$3,Tableau!$AK$3:$AK$5,0),V117,""))</f>
        <v/>
      </c>
      <c r="V117" s="151"/>
      <c r="W117" s="194"/>
      <c r="X117" s="213"/>
    </row>
    <row r="118">
      <c r="A118" s="192" t="str">
        <f>IF(OR(C118="",'Fiche perso'!$AF$3=""),"",IF(MATCH(C118,Tableau!$AK$3:$AK$5,0)&lt;=MATCH('Fiche perso'!$AF$3,Tableau!$AK$3:$AK$5,0),B118,""))</f>
        <v/>
      </c>
      <c r="B118" s="194"/>
      <c r="C118" s="194"/>
      <c r="D118" s="199"/>
      <c r="E118" s="213"/>
      <c r="F118" s="179"/>
      <c r="G118" s="192" t="str">
        <f>IF(OR(H118="",'Fiche perso'!$AF$3=""),"",IF(MATCH(I118,Tableau!$AK$3:$AK$5,0)&lt;=MATCH('Fiche perso'!$AF$3,Tableau!$AK$3:$AK$5,0),H118,""))</f>
        <v/>
      </c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200"/>
      <c r="T118" s="200"/>
      <c r="U118" s="192" t="str">
        <f>IF(OR(V118="",'Fiche perso'!$AF$3=""),"",IF(MATCH(W118,Tableau!$AK$3:$AK$5,0)&lt;=MATCH('Fiche perso'!$AF$3,Tableau!$AK$3:$AK$5,0),V118,""))</f>
        <v/>
      </c>
      <c r="V118" s="151"/>
      <c r="W118" s="194"/>
      <c r="X118" s="213"/>
    </row>
    <row r="119">
      <c r="A119" s="192" t="str">
        <f>IF(OR(C119="",'Fiche perso'!$AF$3=""),"",IF(MATCH(C119,Tableau!$AK$3:$AK$5,0)&lt;=MATCH('Fiche perso'!$AF$3,Tableau!$AK$3:$AK$5,0),B119,""))</f>
        <v/>
      </c>
      <c r="B119" s="194"/>
      <c r="C119" s="194"/>
      <c r="D119" s="199"/>
      <c r="E119" s="213"/>
      <c r="F119" s="179"/>
      <c r="G119" s="192" t="str">
        <f>IF(OR(H119="",'Fiche perso'!$AF$3=""),"",IF(MATCH(I119,Tableau!$AK$3:$AK$5,0)&lt;=MATCH('Fiche perso'!$AF$3,Tableau!$AK$3:$AK$5,0),H119,""))</f>
        <v/>
      </c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200"/>
      <c r="T119" s="200"/>
      <c r="U119" s="192" t="str">
        <f>IF(OR(V119="",'Fiche perso'!$AF$3=""),"",IF(MATCH(W119,Tableau!$AK$3:$AK$5,0)&lt;=MATCH('Fiche perso'!$AF$3,Tableau!$AK$3:$AK$5,0),V119,""))</f>
        <v/>
      </c>
      <c r="V119" s="151"/>
      <c r="W119" s="194"/>
      <c r="X119" s="213"/>
    </row>
    <row r="120">
      <c r="A120" s="192" t="str">
        <f>IF(OR(C120="",'Fiche perso'!$AF$3=""),"",IF(MATCH(C120,Tableau!$AK$3:$AK$5,0)&lt;=MATCH('Fiche perso'!$AF$3,Tableau!$AK$3:$AK$5,0),B120,""))</f>
        <v/>
      </c>
      <c r="B120" s="194"/>
      <c r="C120" s="194"/>
      <c r="D120" s="199"/>
      <c r="E120" s="213"/>
      <c r="F120" s="179"/>
      <c r="G120" s="192" t="str">
        <f>IF(OR(H120="",'Fiche perso'!$AF$3=""),"",IF(MATCH(I120,Tableau!$AK$3:$AK$5,0)&lt;=MATCH('Fiche perso'!$AF$3,Tableau!$AK$3:$AK$5,0),H120,""))</f>
        <v/>
      </c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200"/>
      <c r="T120" s="200"/>
      <c r="U120" s="192" t="str">
        <f>IF(OR(V120="",'Fiche perso'!$AF$3=""),"",IF(MATCH(W120,Tableau!$AK$3:$AK$5,0)&lt;=MATCH('Fiche perso'!$AF$3,Tableau!$AK$3:$AK$5,0),V120,""))</f>
        <v/>
      </c>
      <c r="V120" s="151"/>
      <c r="W120" s="194"/>
      <c r="X120" s="213"/>
    </row>
    <row r="121">
      <c r="A121" s="192" t="str">
        <f>IF(OR(C121="",'Fiche perso'!$AF$3=""),"",IF(MATCH(C121,Tableau!$AK$3:$AK$5,0)&lt;=MATCH('Fiche perso'!$AF$3,Tableau!$AK$3:$AK$5,0),B121,""))</f>
        <v/>
      </c>
      <c r="B121" s="194"/>
      <c r="C121" s="194"/>
      <c r="D121" s="199"/>
      <c r="E121" s="213"/>
      <c r="F121" s="179"/>
      <c r="G121" s="192" t="str">
        <f>IF(OR(H121="",'Fiche perso'!$AF$3=""),"",IF(MATCH(I121,Tableau!$AK$3:$AK$5,0)&lt;=MATCH('Fiche perso'!$AF$3,Tableau!$AK$3:$AK$5,0),H121,""))</f>
        <v/>
      </c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200"/>
      <c r="T121" s="200"/>
      <c r="U121" s="192" t="str">
        <f>IF(OR(V121="",'Fiche perso'!$AF$3=""),"",IF(MATCH(W121,Tableau!$AK$3:$AK$5,0)&lt;=MATCH('Fiche perso'!$AF$3,Tableau!$AK$3:$AK$5,0),V121,""))</f>
        <v/>
      </c>
      <c r="V121" s="151"/>
      <c r="W121" s="194"/>
      <c r="X121" s="213"/>
    </row>
    <row r="122">
      <c r="A122" s="192" t="str">
        <f>IF(OR(C122="",'Fiche perso'!$AF$3=""),"",IF(MATCH(C122,Tableau!$AK$3:$AK$5,0)&lt;=MATCH('Fiche perso'!$AF$3,Tableau!$AK$3:$AK$5,0),B122,""))</f>
        <v/>
      </c>
      <c r="B122" s="194"/>
      <c r="C122" s="194"/>
      <c r="D122" s="199"/>
      <c r="E122" s="213"/>
      <c r="F122" s="179"/>
      <c r="G122" s="192" t="str">
        <f>IF(OR(H122="",'Fiche perso'!$AF$3=""),"",IF(MATCH(I122,Tableau!$AK$3:$AK$5,0)&lt;=MATCH('Fiche perso'!$AF$3,Tableau!$AK$3:$AK$5,0),H122,""))</f>
        <v/>
      </c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200"/>
      <c r="T122" s="200"/>
      <c r="U122" s="192" t="str">
        <f>IF(OR(V122="",'Fiche perso'!$AF$3=""),"",IF(MATCH(W122,Tableau!$AK$3:$AK$5,0)&lt;=MATCH('Fiche perso'!$AF$3,Tableau!$AK$3:$AK$5,0),V122,""))</f>
        <v/>
      </c>
      <c r="V122" s="151"/>
      <c r="W122" s="194"/>
      <c r="X122" s="213"/>
    </row>
    <row r="123">
      <c r="A123" s="192" t="str">
        <f>IF(OR(C123="",'Fiche perso'!$AF$3=""),"",IF(MATCH(C123,Tableau!$AK$3:$AK$5,0)&lt;=MATCH('Fiche perso'!$AF$3,Tableau!$AK$3:$AK$5,0),B123,""))</f>
        <v/>
      </c>
      <c r="B123" s="194"/>
      <c r="C123" s="194"/>
      <c r="D123" s="199"/>
      <c r="E123" s="213"/>
      <c r="F123" s="179"/>
      <c r="G123" s="192" t="str">
        <f>IF(OR(H123="",'Fiche perso'!$AF$3=""),"",IF(MATCH(I123,Tableau!$AK$3:$AK$5,0)&lt;=MATCH('Fiche perso'!$AF$3,Tableau!$AK$3:$AK$5,0),H123,""))</f>
        <v/>
      </c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200"/>
      <c r="T123" s="200"/>
      <c r="U123" s="192" t="str">
        <f>IF(OR(V123="",'Fiche perso'!$AF$3=""),"",IF(MATCH(W123,Tableau!$AK$3:$AK$5,0)&lt;=MATCH('Fiche perso'!$AF$3,Tableau!$AK$3:$AK$5,0),V123,""))</f>
        <v/>
      </c>
      <c r="V123" s="151"/>
      <c r="W123" s="194"/>
      <c r="X123" s="213"/>
    </row>
    <row r="124">
      <c r="A124" s="192" t="str">
        <f>IF(OR(C124="",'Fiche perso'!$AF$3=""),"",IF(MATCH(C124,Tableau!$AK$3:$AK$5,0)&lt;=MATCH('Fiche perso'!$AF$3,Tableau!$AK$3:$AK$5,0),B124,""))</f>
        <v/>
      </c>
      <c r="B124" s="194"/>
      <c r="C124" s="194"/>
      <c r="D124" s="199"/>
      <c r="E124" s="213"/>
      <c r="F124" s="179"/>
      <c r="G124" s="192" t="str">
        <f>IF(OR(H124="",'Fiche perso'!$AF$3=""),"",IF(MATCH(I124,Tableau!$AK$3:$AK$5,0)&lt;=MATCH('Fiche perso'!$AF$3,Tableau!$AK$3:$AK$5,0),H124,""))</f>
        <v/>
      </c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200"/>
      <c r="T124" s="200"/>
      <c r="U124" s="192" t="str">
        <f>IF(OR(V124="",'Fiche perso'!$AF$3=""),"",IF(MATCH(W124,Tableau!$AK$3:$AK$5,0)&lt;=MATCH('Fiche perso'!$AF$3,Tableau!$AK$3:$AK$5,0),V124,""))</f>
        <v/>
      </c>
      <c r="V124" s="151"/>
      <c r="W124" s="194"/>
      <c r="X124" s="213"/>
    </row>
    <row r="125">
      <c r="A125" s="192" t="str">
        <f>IF(OR(C125="",'Fiche perso'!$AF$3=""),"",IF(MATCH(C125,Tableau!$AK$3:$AK$5,0)&lt;=MATCH('Fiche perso'!$AF$3,Tableau!$AK$3:$AK$5,0),B125,""))</f>
        <v/>
      </c>
      <c r="B125" s="194"/>
      <c r="C125" s="194"/>
      <c r="D125" s="199"/>
      <c r="E125" s="213"/>
      <c r="F125" s="179"/>
      <c r="G125" s="192" t="str">
        <f>IF(OR(H125="",'Fiche perso'!$AF$3=""),"",IF(MATCH(I125,Tableau!$AK$3:$AK$5,0)&lt;=MATCH('Fiche perso'!$AF$3,Tableau!$AK$3:$AK$5,0),H125,""))</f>
        <v/>
      </c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200"/>
      <c r="T125" s="200"/>
      <c r="U125" s="192" t="str">
        <f>IF(OR(V125="",'Fiche perso'!$AF$3=""),"",IF(MATCH(W125,Tableau!$AK$3:$AK$5,0)&lt;=MATCH('Fiche perso'!$AF$3,Tableau!$AK$3:$AK$5,0),V125,""))</f>
        <v/>
      </c>
      <c r="V125" s="151"/>
      <c r="W125" s="194"/>
      <c r="X125" s="213"/>
    </row>
    <row r="126">
      <c r="A126" s="192" t="str">
        <f>IF(OR(C126="",'Fiche perso'!$AF$3=""),"",IF(MATCH(C126,Tableau!$AK$3:$AK$5,0)&lt;=MATCH('Fiche perso'!$AF$3,Tableau!$AK$3:$AK$5,0),B126,""))</f>
        <v/>
      </c>
      <c r="B126" s="194"/>
      <c r="C126" s="194"/>
      <c r="D126" s="199"/>
      <c r="E126" s="213"/>
      <c r="F126" s="179"/>
      <c r="G126" s="192" t="str">
        <f>IF(OR(H126="",'Fiche perso'!$AF$3=""),"",IF(MATCH(I126,Tableau!$AK$3:$AK$5,0)&lt;=MATCH('Fiche perso'!$AF$3,Tableau!$AK$3:$AK$5,0),H126,""))</f>
        <v/>
      </c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200"/>
      <c r="T126" s="200"/>
      <c r="U126" s="192" t="str">
        <f>IF(OR(V126="",'Fiche perso'!$AF$3=""),"",IF(MATCH(W126,Tableau!$AK$3:$AK$5,0)&lt;=MATCH('Fiche perso'!$AF$3,Tableau!$AK$3:$AK$5,0),V126,""))</f>
        <v/>
      </c>
      <c r="V126" s="151"/>
      <c r="W126" s="194"/>
      <c r="X126" s="213"/>
    </row>
    <row r="127">
      <c r="A127" s="192" t="str">
        <f>IF(OR(C127="",'Fiche perso'!$AF$3=""),"",IF(MATCH(C127,Tableau!$AK$3:$AK$5,0)&lt;=MATCH('Fiche perso'!$AF$3,Tableau!$AK$3:$AK$5,0),B127,""))</f>
        <v/>
      </c>
      <c r="B127" s="194"/>
      <c r="C127" s="194"/>
      <c r="D127" s="199"/>
      <c r="E127" s="213"/>
      <c r="F127" s="179"/>
      <c r="G127" s="192" t="str">
        <f>IF(OR(H127="",'Fiche perso'!$AF$3=""),"",IF(MATCH(I127,Tableau!$AK$3:$AK$5,0)&lt;=MATCH('Fiche perso'!$AF$3,Tableau!$AK$3:$AK$5,0),H127,""))</f>
        <v/>
      </c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200"/>
      <c r="T127" s="200"/>
      <c r="U127" s="192" t="str">
        <f>IF(OR(V127="",'Fiche perso'!$AF$3=""),"",IF(MATCH(W127,Tableau!$AK$3:$AK$5,0)&lt;=MATCH('Fiche perso'!$AF$3,Tableau!$AK$3:$AK$5,0),V127,""))</f>
        <v/>
      </c>
      <c r="V127" s="151"/>
      <c r="W127" s="194"/>
      <c r="X127" s="213"/>
    </row>
    <row r="128">
      <c r="A128" s="192" t="str">
        <f>IF(OR(C128="",'Fiche perso'!$AF$3=""),"",IF(MATCH(C128,Tableau!$AK$3:$AK$5,0)&lt;=MATCH('Fiche perso'!$AF$3,Tableau!$AK$3:$AK$5,0),B128,""))</f>
        <v/>
      </c>
      <c r="B128" s="194"/>
      <c r="C128" s="194"/>
      <c r="D128" s="199"/>
      <c r="E128" s="213"/>
      <c r="F128" s="179"/>
      <c r="G128" s="192" t="str">
        <f>IF(OR(H128="",'Fiche perso'!$AF$3=""),"",IF(MATCH(I128,Tableau!$AK$3:$AK$5,0)&lt;=MATCH('Fiche perso'!$AF$3,Tableau!$AK$3:$AK$5,0),H128,""))</f>
        <v/>
      </c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200"/>
      <c r="T128" s="200"/>
      <c r="U128" s="192" t="str">
        <f>IF(OR(V128="",'Fiche perso'!$AF$3=""),"",IF(MATCH(W128,Tableau!$AK$3:$AK$5,0)&lt;=MATCH('Fiche perso'!$AF$3,Tableau!$AK$3:$AK$5,0),V128,""))</f>
        <v/>
      </c>
      <c r="V128" s="151"/>
      <c r="W128" s="194"/>
      <c r="X128" s="213"/>
    </row>
    <row r="129">
      <c r="A129" s="192" t="str">
        <f>IF(OR(C129="",'Fiche perso'!$AF$3=""),"",IF(MATCH(C129,Tableau!$AK$3:$AK$5,0)&lt;=MATCH('Fiche perso'!$AF$3,Tableau!$AK$3:$AK$5,0),B129,""))</f>
        <v/>
      </c>
      <c r="B129" s="194"/>
      <c r="C129" s="194"/>
      <c r="D129" s="199"/>
      <c r="E129" s="213"/>
      <c r="F129" s="179"/>
      <c r="G129" s="192" t="str">
        <f>IF(OR(H129="",'Fiche perso'!$AF$3=""),"",IF(MATCH(I129,Tableau!$AK$3:$AK$5,0)&lt;=MATCH('Fiche perso'!$AF$3,Tableau!$AK$3:$AK$5,0),H129,""))</f>
        <v/>
      </c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200"/>
      <c r="T129" s="200"/>
      <c r="U129" s="192" t="str">
        <f>IF(OR(V129="",'Fiche perso'!$AF$3=""),"",IF(MATCH(W129,Tableau!$AK$3:$AK$5,0)&lt;=MATCH('Fiche perso'!$AF$3,Tableau!$AK$3:$AK$5,0),V129,""))</f>
        <v/>
      </c>
      <c r="V129" s="151"/>
      <c r="W129" s="194"/>
      <c r="X129" s="213"/>
    </row>
    <row r="130">
      <c r="A130" s="192" t="str">
        <f>IF(OR(C130="",'Fiche perso'!$AF$3=""),"",IF(MATCH(C130,Tableau!$AK$3:$AK$5,0)&lt;=MATCH('Fiche perso'!$AF$3,Tableau!$AK$3:$AK$5,0),B130,""))</f>
        <v/>
      </c>
      <c r="B130" s="194"/>
      <c r="C130" s="194"/>
      <c r="D130" s="199"/>
      <c r="E130" s="213"/>
      <c r="F130" s="179"/>
      <c r="G130" s="192" t="str">
        <f>IF(OR(H130="",'Fiche perso'!$AF$3=""),"",IF(MATCH(I130,Tableau!$AK$3:$AK$5,0)&lt;=MATCH('Fiche perso'!$AF$3,Tableau!$AK$3:$AK$5,0),H130,""))</f>
        <v/>
      </c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200"/>
      <c r="T130" s="200"/>
      <c r="U130" s="192" t="str">
        <f>IF(OR(V130="",'Fiche perso'!$AF$3=""),"",IF(MATCH(W130,Tableau!$AK$3:$AK$5,0)&lt;=MATCH('Fiche perso'!$AF$3,Tableau!$AK$3:$AK$5,0),V130,""))</f>
        <v/>
      </c>
      <c r="V130" s="151"/>
      <c r="W130" s="194"/>
      <c r="X130" s="213"/>
    </row>
    <row r="131">
      <c r="A131" s="192" t="str">
        <f>IF(OR(C131="",'Fiche perso'!$AF$3=""),"",IF(MATCH(C131,Tableau!$AK$3:$AK$5,0)&lt;=MATCH('Fiche perso'!$AF$3,Tableau!$AK$3:$AK$5,0),B131,""))</f>
        <v/>
      </c>
      <c r="B131" s="194"/>
      <c r="C131" s="194"/>
      <c r="D131" s="199"/>
      <c r="E131" s="213"/>
      <c r="F131" s="179"/>
      <c r="G131" s="192" t="str">
        <f>IF(OR(H131="",'Fiche perso'!$AF$3=""),"",IF(MATCH(I131,Tableau!$AK$3:$AK$5,0)&lt;=MATCH('Fiche perso'!$AF$3,Tableau!$AK$3:$AK$5,0),H131,""))</f>
        <v/>
      </c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200"/>
      <c r="T131" s="200"/>
      <c r="U131" s="192" t="str">
        <f>IF(OR(V131="",'Fiche perso'!$AF$3=""),"",IF(MATCH(W131,Tableau!$AK$3:$AK$5,0)&lt;=MATCH('Fiche perso'!$AF$3,Tableau!$AK$3:$AK$5,0),V131,""))</f>
        <v/>
      </c>
      <c r="V131" s="151"/>
      <c r="W131" s="194"/>
      <c r="X131" s="213"/>
    </row>
    <row r="132">
      <c r="A132" s="192" t="str">
        <f>IF(OR(C132="",'Fiche perso'!$AF$3=""),"",IF(MATCH(C132,Tableau!$AK$3:$AK$5,0)&lt;=MATCH('Fiche perso'!$AF$3,Tableau!$AK$3:$AK$5,0),B132,""))</f>
        <v/>
      </c>
      <c r="B132" s="194"/>
      <c r="C132" s="194"/>
      <c r="D132" s="199"/>
      <c r="E132" s="213"/>
      <c r="F132" s="179"/>
      <c r="G132" s="192" t="str">
        <f>IF(OR(H132="",'Fiche perso'!$AF$3=""),"",IF(MATCH(I132,Tableau!$AK$3:$AK$5,0)&lt;=MATCH('Fiche perso'!$AF$3,Tableau!$AK$3:$AK$5,0),H132,""))</f>
        <v/>
      </c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200"/>
      <c r="T132" s="200"/>
      <c r="U132" s="192" t="str">
        <f>IF(OR(V132="",'Fiche perso'!$AF$3=""),"",IF(MATCH(W132,Tableau!$AK$3:$AK$5,0)&lt;=MATCH('Fiche perso'!$AF$3,Tableau!$AK$3:$AK$5,0),V132,""))</f>
        <v/>
      </c>
      <c r="V132" s="151"/>
      <c r="W132" s="194"/>
      <c r="X132" s="213"/>
    </row>
    <row r="133">
      <c r="A133" s="192" t="str">
        <f>IF(OR(C133="",'Fiche perso'!$AF$3=""),"",IF(MATCH(C133,Tableau!$AK$3:$AK$5,0)&lt;=MATCH('Fiche perso'!$AF$3,Tableau!$AK$3:$AK$5,0),B133,""))</f>
        <v/>
      </c>
      <c r="B133" s="194"/>
      <c r="C133" s="194"/>
      <c r="D133" s="199"/>
      <c r="E133" s="213"/>
      <c r="F133" s="179"/>
      <c r="G133" s="192" t="str">
        <f>IF(OR(H133="",'Fiche perso'!$AF$3=""),"",IF(MATCH(I133,Tableau!$AK$3:$AK$5,0)&lt;=MATCH('Fiche perso'!$AF$3,Tableau!$AK$3:$AK$5,0),H133,""))</f>
        <v/>
      </c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200"/>
      <c r="T133" s="200"/>
      <c r="U133" s="192" t="str">
        <f>IF(OR(V133="",'Fiche perso'!$AF$3=""),"",IF(MATCH(W133,Tableau!$AK$3:$AK$5,0)&lt;=MATCH('Fiche perso'!$AF$3,Tableau!$AK$3:$AK$5,0),V133,""))</f>
        <v/>
      </c>
      <c r="V133" s="151"/>
      <c r="W133" s="194"/>
      <c r="X133" s="213"/>
    </row>
    <row r="134">
      <c r="A134" s="192" t="str">
        <f>IF(OR(C134="",'Fiche perso'!$AF$3=""),"",IF(MATCH(C134,Tableau!$AK$3:$AK$5,0)&lt;=MATCH('Fiche perso'!$AF$3,Tableau!$AK$3:$AK$5,0),B134,""))</f>
        <v/>
      </c>
      <c r="B134" s="194"/>
      <c r="C134" s="194"/>
      <c r="D134" s="199"/>
      <c r="E134" s="213"/>
      <c r="F134" s="179"/>
      <c r="G134" s="192" t="str">
        <f>IF(OR(H134="",'Fiche perso'!$AF$3=""),"",IF(MATCH(I134,Tableau!$AK$3:$AK$5,0)&lt;=MATCH('Fiche perso'!$AF$3,Tableau!$AK$3:$AK$5,0),H134,""))</f>
        <v/>
      </c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200"/>
      <c r="T134" s="200"/>
      <c r="U134" s="192" t="str">
        <f>IF(OR(V134="",'Fiche perso'!$AF$3=""),"",IF(MATCH(W134,Tableau!$AK$3:$AK$5,0)&lt;=MATCH('Fiche perso'!$AF$3,Tableau!$AK$3:$AK$5,0),V134,""))</f>
        <v/>
      </c>
      <c r="V134" s="151"/>
      <c r="W134" s="194"/>
      <c r="X134" s="213"/>
    </row>
    <row r="135">
      <c r="A135" s="192" t="str">
        <f>IF(OR(C135="",'Fiche perso'!$AF$3=""),"",IF(MATCH(C135,Tableau!$AK$3:$AK$5,0)&lt;=MATCH('Fiche perso'!$AF$3,Tableau!$AK$3:$AK$5,0),B135,""))</f>
        <v/>
      </c>
      <c r="B135" s="194"/>
      <c r="C135" s="194"/>
      <c r="D135" s="199"/>
      <c r="E135" s="213"/>
      <c r="F135" s="179"/>
      <c r="G135" s="192" t="str">
        <f>IF(OR(H135="",'Fiche perso'!$AF$3=""),"",IF(MATCH(I135,Tableau!$AK$3:$AK$5,0)&lt;=MATCH('Fiche perso'!$AF$3,Tableau!$AK$3:$AK$5,0),H135,""))</f>
        <v/>
      </c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200"/>
      <c r="T135" s="200"/>
      <c r="U135" s="192" t="str">
        <f>IF(OR(V135="",'Fiche perso'!$AF$3=""),"",IF(MATCH(W135,Tableau!$AK$3:$AK$5,0)&lt;=MATCH('Fiche perso'!$AF$3,Tableau!$AK$3:$AK$5,0),V135,""))</f>
        <v/>
      </c>
      <c r="V135" s="151"/>
      <c r="W135" s="194"/>
      <c r="X135" s="213"/>
    </row>
    <row r="136">
      <c r="A136" s="192" t="str">
        <f>IF(OR(C136="",'Fiche perso'!$AF$3=""),"",IF(MATCH(C136,Tableau!$AK$3:$AK$5,0)&lt;=MATCH('Fiche perso'!$AF$3,Tableau!$AK$3:$AK$5,0),B136,""))</f>
        <v/>
      </c>
      <c r="B136" s="194"/>
      <c r="C136" s="194"/>
      <c r="D136" s="199"/>
      <c r="E136" s="213"/>
      <c r="F136" s="179"/>
      <c r="G136" s="192" t="str">
        <f>IF(OR(H136="",'Fiche perso'!$AF$3=""),"",IF(MATCH(I136,Tableau!$AK$3:$AK$5,0)&lt;=MATCH('Fiche perso'!$AF$3,Tableau!$AK$3:$AK$5,0),H136,""))</f>
        <v/>
      </c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200"/>
      <c r="T136" s="200"/>
      <c r="U136" s="192" t="str">
        <f>IF(OR(V136="",'Fiche perso'!$AF$3=""),"",IF(MATCH(W136,Tableau!$AK$3:$AK$5,0)&lt;=MATCH('Fiche perso'!$AF$3,Tableau!$AK$3:$AK$5,0),V136,""))</f>
        <v/>
      </c>
      <c r="V136" s="151"/>
      <c r="W136" s="194"/>
      <c r="X136" s="213"/>
    </row>
    <row r="137">
      <c r="A137" s="192" t="str">
        <f>IF(OR(C137="",'Fiche perso'!$AF$3=""),"",IF(MATCH(C137,Tableau!$AK$3:$AK$5,0)&lt;=MATCH('Fiche perso'!$AF$3,Tableau!$AK$3:$AK$5,0),B137,""))</f>
        <v/>
      </c>
      <c r="B137" s="194"/>
      <c r="C137" s="194"/>
      <c r="D137" s="199"/>
      <c r="E137" s="213"/>
      <c r="F137" s="179"/>
      <c r="G137" s="192" t="str">
        <f>IF(OR(H137="",'Fiche perso'!$AF$3=""),"",IF(MATCH(I137,Tableau!$AK$3:$AK$5,0)&lt;=MATCH('Fiche perso'!$AF$3,Tableau!$AK$3:$AK$5,0),H137,""))</f>
        <v/>
      </c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200"/>
      <c r="T137" s="200"/>
      <c r="U137" s="192" t="str">
        <f>IF(OR(V137="",'Fiche perso'!$AF$3=""),"",IF(MATCH(W137,Tableau!$AK$3:$AK$5,0)&lt;=MATCH('Fiche perso'!$AF$3,Tableau!$AK$3:$AK$5,0),V137,""))</f>
        <v/>
      </c>
      <c r="V137" s="151"/>
      <c r="W137" s="194"/>
      <c r="X137" s="213"/>
    </row>
    <row r="138">
      <c r="A138" s="192" t="str">
        <f>IF(OR(C138="",'Fiche perso'!$AF$3=""),"",IF(MATCH(C138,Tableau!$AK$3:$AK$5,0)&lt;=MATCH('Fiche perso'!$AF$3,Tableau!$AK$3:$AK$5,0),B138,""))</f>
        <v/>
      </c>
      <c r="B138" s="194"/>
      <c r="C138" s="194"/>
      <c r="D138" s="199"/>
      <c r="E138" s="213"/>
      <c r="F138" s="179"/>
      <c r="G138" s="192" t="str">
        <f>IF(OR(H138="",'Fiche perso'!$AF$3=""),"",IF(MATCH(I138,Tableau!$AK$3:$AK$5,0)&lt;=MATCH('Fiche perso'!$AF$3,Tableau!$AK$3:$AK$5,0),H138,""))</f>
        <v/>
      </c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200"/>
      <c r="T138" s="200"/>
      <c r="U138" s="192" t="str">
        <f>IF(OR(V138="",'Fiche perso'!$AF$3=""),"",IF(MATCH(W138,Tableau!$AK$3:$AK$5,0)&lt;=MATCH('Fiche perso'!$AF$3,Tableau!$AK$3:$AK$5,0),V138,""))</f>
        <v/>
      </c>
      <c r="V138" s="151"/>
      <c r="W138" s="194"/>
      <c r="X138" s="213"/>
    </row>
    <row r="139">
      <c r="A139" s="192" t="str">
        <f>IF(OR(C139="",'Fiche perso'!$AF$3=""),"",IF(MATCH(C139,Tableau!$AK$3:$AK$5,0)&lt;=MATCH('Fiche perso'!$AF$3,Tableau!$AK$3:$AK$5,0),B139,""))</f>
        <v/>
      </c>
      <c r="B139" s="194"/>
      <c r="C139" s="194"/>
      <c r="D139" s="199"/>
      <c r="E139" s="213"/>
      <c r="F139" s="179"/>
      <c r="G139" s="192" t="str">
        <f>IF(OR(H139="",'Fiche perso'!$AF$3=""),"",IF(MATCH(I139,Tableau!$AK$3:$AK$5,0)&lt;=MATCH('Fiche perso'!$AF$3,Tableau!$AK$3:$AK$5,0),H139,""))</f>
        <v/>
      </c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200"/>
      <c r="T139" s="200"/>
      <c r="U139" s="192" t="str">
        <f>IF(OR(V139="",'Fiche perso'!$AF$3=""),"",IF(MATCH(W139,Tableau!$AK$3:$AK$5,0)&lt;=MATCH('Fiche perso'!$AF$3,Tableau!$AK$3:$AK$5,0),V139,""))</f>
        <v/>
      </c>
      <c r="V139" s="151"/>
      <c r="W139" s="194"/>
      <c r="X139" s="213"/>
    </row>
    <row r="140">
      <c r="A140" s="192" t="str">
        <f>IF(OR(C140="",'Fiche perso'!$AF$3=""),"",IF(MATCH(C140,Tableau!$AK$3:$AK$5,0)&lt;=MATCH('Fiche perso'!$AF$3,Tableau!$AK$3:$AK$5,0),B140,""))</f>
        <v/>
      </c>
      <c r="B140" s="194"/>
      <c r="C140" s="194"/>
      <c r="D140" s="199"/>
      <c r="E140" s="213"/>
      <c r="F140" s="179"/>
      <c r="G140" s="192" t="str">
        <f>IF(OR(H140="",'Fiche perso'!$AF$3=""),"",IF(MATCH(I140,Tableau!$AK$3:$AK$5,0)&lt;=MATCH('Fiche perso'!$AF$3,Tableau!$AK$3:$AK$5,0),H140,""))</f>
        <v/>
      </c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200"/>
      <c r="T140" s="200"/>
      <c r="U140" s="192" t="str">
        <f>IF(OR(V140="",'Fiche perso'!$AF$3=""),"",IF(MATCH(W140,Tableau!$AK$3:$AK$5,0)&lt;=MATCH('Fiche perso'!$AF$3,Tableau!$AK$3:$AK$5,0),V140,""))</f>
        <v/>
      </c>
      <c r="V140" s="151"/>
      <c r="W140" s="194"/>
      <c r="X140" s="213"/>
    </row>
    <row r="141">
      <c r="A141" s="192" t="str">
        <f>IF(OR(C141="",'Fiche perso'!$AF$3=""),"",IF(MATCH(C141,Tableau!$AK$3:$AK$5,0)&lt;=MATCH('Fiche perso'!$AF$3,Tableau!$AK$3:$AK$5,0),B141,""))</f>
        <v/>
      </c>
      <c r="B141" s="194"/>
      <c r="C141" s="194"/>
      <c r="D141" s="199"/>
      <c r="E141" s="213"/>
      <c r="F141" s="179"/>
      <c r="G141" s="192" t="str">
        <f>IF(OR(H141="",'Fiche perso'!$AF$3=""),"",IF(MATCH(I141,Tableau!$AK$3:$AK$5,0)&lt;=MATCH('Fiche perso'!$AF$3,Tableau!$AK$3:$AK$5,0),H141,""))</f>
        <v/>
      </c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200"/>
      <c r="T141" s="200"/>
      <c r="U141" s="192" t="str">
        <f>IF(OR(V141="",'Fiche perso'!$AF$3=""),"",IF(MATCH(W141,Tableau!$AK$3:$AK$5,0)&lt;=MATCH('Fiche perso'!$AF$3,Tableau!$AK$3:$AK$5,0),V141,""))</f>
        <v/>
      </c>
      <c r="V141" s="151"/>
      <c r="W141" s="194"/>
      <c r="X141" s="213"/>
    </row>
    <row r="142">
      <c r="A142" s="192" t="str">
        <f>IF(OR(C142="",'Fiche perso'!$AF$3=""),"",IF(MATCH(C142,Tableau!$AK$3:$AK$5,0)&lt;=MATCH('Fiche perso'!$AF$3,Tableau!$AK$3:$AK$5,0),B142,""))</f>
        <v/>
      </c>
      <c r="B142" s="194"/>
      <c r="C142" s="194"/>
      <c r="D142" s="199"/>
      <c r="E142" s="213"/>
      <c r="F142" s="179"/>
      <c r="G142" s="192" t="str">
        <f>IF(OR(H142="",'Fiche perso'!$AF$3=""),"",IF(MATCH(I142,Tableau!$AK$3:$AK$5,0)&lt;=MATCH('Fiche perso'!$AF$3,Tableau!$AK$3:$AK$5,0),H142,""))</f>
        <v/>
      </c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200"/>
      <c r="T142" s="200"/>
      <c r="U142" s="192" t="str">
        <f>IF(OR(V142="",'Fiche perso'!$AF$3=""),"",IF(MATCH(W142,Tableau!$AK$3:$AK$5,0)&lt;=MATCH('Fiche perso'!$AF$3,Tableau!$AK$3:$AK$5,0),V142,""))</f>
        <v/>
      </c>
      <c r="V142" s="151"/>
      <c r="W142" s="194"/>
      <c r="X142" s="213"/>
    </row>
    <row r="143">
      <c r="A143" s="192" t="str">
        <f>IF(OR(C143="",'Fiche perso'!$AF$3=""),"",IF(MATCH(C143,Tableau!$AK$3:$AK$5,0)&lt;=MATCH('Fiche perso'!$AF$3,Tableau!$AK$3:$AK$5,0),B143,""))</f>
        <v/>
      </c>
      <c r="B143" s="194"/>
      <c r="C143" s="194"/>
      <c r="D143" s="199"/>
      <c r="E143" s="213"/>
      <c r="F143" s="179"/>
      <c r="G143" s="192" t="str">
        <f>IF(OR(H143="",'Fiche perso'!$AF$3=""),"",IF(MATCH(I143,Tableau!$AK$3:$AK$5,0)&lt;=MATCH('Fiche perso'!$AF$3,Tableau!$AK$3:$AK$5,0),H143,""))</f>
        <v/>
      </c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200"/>
      <c r="T143" s="200"/>
      <c r="U143" s="192" t="str">
        <f>IF(OR(V143="",'Fiche perso'!$AF$3=""),"",IF(MATCH(W143,Tableau!$AK$3:$AK$5,0)&lt;=MATCH('Fiche perso'!$AF$3,Tableau!$AK$3:$AK$5,0),V143,""))</f>
        <v/>
      </c>
      <c r="V143" s="151"/>
      <c r="W143" s="194"/>
      <c r="X143" s="213"/>
    </row>
    <row r="144">
      <c r="A144" s="192" t="str">
        <f>IF(OR(C144="",'Fiche perso'!$AF$3=""),"",IF(MATCH(C144,Tableau!$AK$3:$AK$5,0)&lt;=MATCH('Fiche perso'!$AF$3,Tableau!$AK$3:$AK$5,0),B144,""))</f>
        <v/>
      </c>
      <c r="B144" s="194"/>
      <c r="C144" s="194"/>
      <c r="D144" s="199"/>
      <c r="E144" s="213"/>
      <c r="F144" s="179"/>
      <c r="G144" s="192" t="str">
        <f>IF(OR(H144="",'Fiche perso'!$AF$3=""),"",IF(MATCH(I144,Tableau!$AK$3:$AK$5,0)&lt;=MATCH('Fiche perso'!$AF$3,Tableau!$AK$3:$AK$5,0),H144,""))</f>
        <v/>
      </c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200"/>
      <c r="T144" s="200"/>
      <c r="U144" s="192" t="str">
        <f>IF(OR(V144="",'Fiche perso'!$AF$3=""),"",IF(MATCH(W144,Tableau!$AK$3:$AK$5,0)&lt;=MATCH('Fiche perso'!$AF$3,Tableau!$AK$3:$AK$5,0),V144,""))</f>
        <v/>
      </c>
      <c r="V144" s="151"/>
      <c r="W144" s="194"/>
      <c r="X144" s="213"/>
    </row>
    <row r="145">
      <c r="A145" s="192" t="str">
        <f>IF(OR(C145="",'Fiche perso'!$AF$3=""),"",IF(MATCH(C145,Tableau!$AK$3:$AK$5,0)&lt;=MATCH('Fiche perso'!$AF$3,Tableau!$AK$3:$AK$5,0),B145,""))</f>
        <v/>
      </c>
      <c r="B145" s="194"/>
      <c r="C145" s="194"/>
      <c r="D145" s="199"/>
      <c r="E145" s="213"/>
      <c r="F145" s="179"/>
      <c r="G145" s="192" t="str">
        <f>IF(OR(H145="",'Fiche perso'!$AF$3=""),"",IF(MATCH(I145,Tableau!$AK$3:$AK$5,0)&lt;=MATCH('Fiche perso'!$AF$3,Tableau!$AK$3:$AK$5,0),H145,""))</f>
        <v/>
      </c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200"/>
      <c r="T145" s="200"/>
      <c r="U145" s="192" t="str">
        <f>IF(OR(V145="",'Fiche perso'!$AF$3=""),"",IF(MATCH(W145,Tableau!$AK$3:$AK$5,0)&lt;=MATCH('Fiche perso'!$AF$3,Tableau!$AK$3:$AK$5,0),V145,""))</f>
        <v/>
      </c>
      <c r="V145" s="151"/>
      <c r="W145" s="194"/>
      <c r="X145" s="213"/>
    </row>
    <row r="146">
      <c r="A146" s="192" t="str">
        <f>IF(OR(C146="",'Fiche perso'!$AF$3=""),"",IF(MATCH(C146,Tableau!$AK$3:$AK$5,0)&lt;=MATCH('Fiche perso'!$AF$3,Tableau!$AK$3:$AK$5,0),B146,""))</f>
        <v/>
      </c>
      <c r="B146" s="194"/>
      <c r="C146" s="194"/>
      <c r="D146" s="199"/>
      <c r="E146" s="213"/>
      <c r="F146" s="179"/>
      <c r="G146" s="192" t="str">
        <f>IF(OR(H146="",'Fiche perso'!$AF$3=""),"",IF(MATCH(I146,Tableau!$AK$3:$AK$5,0)&lt;=MATCH('Fiche perso'!$AF$3,Tableau!$AK$3:$AK$5,0),H146,""))</f>
        <v/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200"/>
      <c r="T146" s="200"/>
      <c r="U146" s="192" t="str">
        <f>IF(OR(V146="",'Fiche perso'!$AF$3=""),"",IF(MATCH(W146,Tableau!$AK$3:$AK$5,0)&lt;=MATCH('Fiche perso'!$AF$3,Tableau!$AK$3:$AK$5,0),V146,""))</f>
        <v/>
      </c>
      <c r="V146" s="151"/>
      <c r="W146" s="194"/>
      <c r="X146" s="213"/>
    </row>
    <row r="147">
      <c r="A147" s="192" t="str">
        <f>IF(OR(C147="",'Fiche perso'!$AF$3=""),"",IF(MATCH(C147,Tableau!$AK$3:$AK$5,0)&lt;=MATCH('Fiche perso'!$AF$3,Tableau!$AK$3:$AK$5,0),B147,""))</f>
        <v/>
      </c>
      <c r="B147" s="194"/>
      <c r="C147" s="194"/>
      <c r="D147" s="199"/>
      <c r="E147" s="213"/>
      <c r="F147" s="179"/>
      <c r="G147" s="192" t="str">
        <f>IF(OR(H147="",'Fiche perso'!$AF$3=""),"",IF(MATCH(I147,Tableau!$AK$3:$AK$5,0)&lt;=MATCH('Fiche perso'!$AF$3,Tableau!$AK$3:$AK$5,0),H147,""))</f>
        <v/>
      </c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200"/>
      <c r="T147" s="200"/>
      <c r="U147" s="192" t="str">
        <f>IF(OR(V147="",'Fiche perso'!$AF$3=""),"",IF(MATCH(W147,Tableau!$AK$3:$AK$5,0)&lt;=MATCH('Fiche perso'!$AF$3,Tableau!$AK$3:$AK$5,0),V147,""))</f>
        <v/>
      </c>
      <c r="V147" s="151"/>
      <c r="W147" s="194"/>
      <c r="X147" s="213"/>
    </row>
    <row r="148">
      <c r="A148" s="192" t="str">
        <f>IF(OR(C148="",'Fiche perso'!$AF$3=""),"",IF(MATCH(C148,Tableau!$AK$3:$AK$5,0)&lt;=MATCH('Fiche perso'!$AF$3,Tableau!$AK$3:$AK$5,0),B148,""))</f>
        <v/>
      </c>
      <c r="B148" s="194"/>
      <c r="C148" s="194"/>
      <c r="D148" s="199"/>
      <c r="E148" s="213"/>
      <c r="F148" s="179"/>
      <c r="G148" s="192" t="str">
        <f>IF(OR(H148="",'Fiche perso'!$AF$3=""),"",IF(MATCH(I148,Tableau!$AK$3:$AK$5,0)&lt;=MATCH('Fiche perso'!$AF$3,Tableau!$AK$3:$AK$5,0),H148,""))</f>
        <v/>
      </c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200"/>
      <c r="T148" s="200"/>
      <c r="U148" s="192" t="str">
        <f>IF(OR(V148="",'Fiche perso'!$AF$3=""),"",IF(MATCH(W148,Tableau!$AK$3:$AK$5,0)&lt;=MATCH('Fiche perso'!$AF$3,Tableau!$AK$3:$AK$5,0),V148,""))</f>
        <v/>
      </c>
      <c r="V148" s="151"/>
      <c r="W148" s="194"/>
      <c r="X148" s="213"/>
    </row>
    <row r="149">
      <c r="A149" s="192" t="str">
        <f>IF(OR(C149="",'Fiche perso'!$AF$3=""),"",IF(MATCH(C149,Tableau!$AK$3:$AK$5,0)&lt;=MATCH('Fiche perso'!$AF$3,Tableau!$AK$3:$AK$5,0),B149,""))</f>
        <v/>
      </c>
      <c r="B149" s="194"/>
      <c r="C149" s="194"/>
      <c r="D149" s="199"/>
      <c r="E149" s="213"/>
      <c r="F149" s="179"/>
      <c r="G149" s="192" t="str">
        <f>IF(OR(H149="",'Fiche perso'!$AF$3=""),"",IF(MATCH(I149,Tableau!$AK$3:$AK$5,0)&lt;=MATCH('Fiche perso'!$AF$3,Tableau!$AK$3:$AK$5,0),H149,""))</f>
        <v/>
      </c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200"/>
      <c r="T149" s="200"/>
      <c r="U149" s="192" t="str">
        <f>IF(OR(V149="",'Fiche perso'!$AF$3=""),"",IF(MATCH(W149,Tableau!$AK$3:$AK$5,0)&lt;=MATCH('Fiche perso'!$AF$3,Tableau!$AK$3:$AK$5,0),V149,""))</f>
        <v/>
      </c>
      <c r="V149" s="151"/>
      <c r="W149" s="194"/>
      <c r="X149" s="213"/>
    </row>
    <row r="150">
      <c r="A150" s="192" t="str">
        <f>IF(OR(C150="",'Fiche perso'!$AF$3=""),"",IF(MATCH(C150,Tableau!$AK$3:$AK$5,0)&lt;=MATCH('Fiche perso'!$AF$3,Tableau!$AK$3:$AK$5,0),B150,""))</f>
        <v/>
      </c>
      <c r="B150" s="194"/>
      <c r="C150" s="194"/>
      <c r="D150" s="199"/>
      <c r="E150" s="213"/>
      <c r="F150" s="179"/>
      <c r="G150" s="192" t="str">
        <f>IF(OR(H150="",'Fiche perso'!$AF$3=""),"",IF(MATCH(I150,Tableau!$AK$3:$AK$5,0)&lt;=MATCH('Fiche perso'!$AF$3,Tableau!$AK$3:$AK$5,0),H150,""))</f>
        <v/>
      </c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200"/>
      <c r="T150" s="200"/>
      <c r="U150" s="192" t="str">
        <f>IF(OR(V150="",'Fiche perso'!$AF$3=""),"",IF(MATCH(W150,Tableau!$AK$3:$AK$5,0)&lt;=MATCH('Fiche perso'!$AF$3,Tableau!$AK$3:$AK$5,0),V150,""))</f>
        <v/>
      </c>
      <c r="V150" s="151"/>
      <c r="W150" s="194"/>
      <c r="X150" s="213"/>
    </row>
    <row r="151">
      <c r="A151" s="192" t="str">
        <f>IF(OR(C151="",'Fiche perso'!$AF$3=""),"",IF(MATCH(C151,Tableau!$AK$3:$AK$5,0)&lt;=MATCH('Fiche perso'!$AF$3,Tableau!$AK$3:$AK$5,0),B151,""))</f>
        <v/>
      </c>
      <c r="B151" s="194"/>
      <c r="C151" s="194"/>
      <c r="D151" s="199"/>
      <c r="E151" s="213"/>
      <c r="F151" s="179"/>
      <c r="G151" s="192" t="str">
        <f>IF(OR(H151="",'Fiche perso'!$AF$3=""),"",IF(MATCH(I151,Tableau!$AK$3:$AK$5,0)&lt;=MATCH('Fiche perso'!$AF$3,Tableau!$AK$3:$AK$5,0),H151,""))</f>
        <v/>
      </c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200"/>
      <c r="T151" s="200"/>
      <c r="U151" s="192" t="str">
        <f>IF(OR(V151="",'Fiche perso'!$AF$3=""),"",IF(MATCH(W151,Tableau!$AK$3:$AK$5,0)&lt;=MATCH('Fiche perso'!$AF$3,Tableau!$AK$3:$AK$5,0),V151,""))</f>
        <v/>
      </c>
      <c r="V151" s="151"/>
      <c r="W151" s="194"/>
      <c r="X151" s="213"/>
    </row>
    <row r="152">
      <c r="A152" s="192" t="str">
        <f>IF(OR(C152="",'Fiche perso'!$AF$3=""),"",IF(MATCH(C152,Tableau!$AK$3:$AK$5,0)&lt;=MATCH('Fiche perso'!$AF$3,Tableau!$AK$3:$AK$5,0),B152,""))</f>
        <v/>
      </c>
      <c r="B152" s="194"/>
      <c r="C152" s="194"/>
      <c r="D152" s="199"/>
      <c r="E152" s="213"/>
      <c r="F152" s="179"/>
      <c r="G152" s="192" t="str">
        <f>IF(OR(H152="",'Fiche perso'!$AF$3=""),"",IF(MATCH(I152,Tableau!$AK$3:$AK$5,0)&lt;=MATCH('Fiche perso'!$AF$3,Tableau!$AK$3:$AK$5,0),H152,""))</f>
        <v/>
      </c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200"/>
      <c r="T152" s="200"/>
      <c r="U152" s="192" t="str">
        <f>IF(OR(V152="",'Fiche perso'!$AF$3=""),"",IF(MATCH(W152,Tableau!$AK$3:$AK$5,0)&lt;=MATCH('Fiche perso'!$AF$3,Tableau!$AK$3:$AK$5,0),V152,""))</f>
        <v/>
      </c>
      <c r="V152" s="151"/>
      <c r="W152" s="194"/>
      <c r="X152" s="213"/>
    </row>
    <row r="153">
      <c r="A153" s="192" t="str">
        <f>IF(OR(C153="",'Fiche perso'!$AF$3=""),"",IF(MATCH(C153,Tableau!$AK$3:$AK$5,0)&lt;=MATCH('Fiche perso'!$AF$3,Tableau!$AK$3:$AK$5,0),B153,""))</f>
        <v/>
      </c>
      <c r="B153" s="194"/>
      <c r="C153" s="194"/>
      <c r="D153" s="199"/>
      <c r="E153" s="213"/>
      <c r="F153" s="179"/>
      <c r="G153" s="192" t="str">
        <f>IF(OR(H153="",'Fiche perso'!$AF$3=""),"",IF(MATCH(I153,Tableau!$AK$3:$AK$5,0)&lt;=MATCH('Fiche perso'!$AF$3,Tableau!$AK$3:$AK$5,0),H153,""))</f>
        <v/>
      </c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200"/>
      <c r="T153" s="200"/>
      <c r="U153" s="192" t="str">
        <f>IF(OR(V153="",'Fiche perso'!$AF$3=""),"",IF(MATCH(W153,Tableau!$AK$3:$AK$5,0)&lt;=MATCH('Fiche perso'!$AF$3,Tableau!$AK$3:$AK$5,0),V153,""))</f>
        <v/>
      </c>
      <c r="V153" s="151"/>
      <c r="W153" s="194"/>
      <c r="X153" s="213"/>
    </row>
    <row r="154">
      <c r="A154" s="192" t="str">
        <f>IF(OR(C154="",'Fiche perso'!$AF$3=""),"",IF(MATCH(C154,Tableau!$AK$3:$AK$5,0)&lt;=MATCH('Fiche perso'!$AF$3,Tableau!$AK$3:$AK$5,0),B154,""))</f>
        <v/>
      </c>
      <c r="B154" s="194"/>
      <c r="C154" s="194"/>
      <c r="D154" s="199"/>
      <c r="E154" s="213"/>
      <c r="F154" s="179"/>
      <c r="G154" s="192" t="str">
        <f>IF(OR(H154="",'Fiche perso'!$AF$3=""),"",IF(MATCH(I154,Tableau!$AK$3:$AK$5,0)&lt;=MATCH('Fiche perso'!$AF$3,Tableau!$AK$3:$AK$5,0),H154,""))</f>
        <v/>
      </c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200"/>
      <c r="T154" s="200"/>
      <c r="U154" s="192" t="str">
        <f>IF(OR(V154="",'Fiche perso'!$AF$3=""),"",IF(MATCH(W154,Tableau!$AK$3:$AK$5,0)&lt;=MATCH('Fiche perso'!$AF$3,Tableau!$AK$3:$AK$5,0),V154,""))</f>
        <v/>
      </c>
      <c r="V154" s="151"/>
      <c r="W154" s="194"/>
      <c r="X154" s="213"/>
    </row>
    <row r="155">
      <c r="A155" s="192" t="str">
        <f>IF(OR(C155="",'Fiche perso'!$AF$3=""),"",IF(MATCH(C155,Tableau!$AK$3:$AK$5,0)&lt;=MATCH('Fiche perso'!$AF$3,Tableau!$AK$3:$AK$5,0),B155,""))</f>
        <v/>
      </c>
      <c r="B155" s="194"/>
      <c r="C155" s="194"/>
      <c r="D155" s="199"/>
      <c r="E155" s="213"/>
      <c r="F155" s="179"/>
      <c r="G155" s="192" t="str">
        <f>IF(OR(H155="",'Fiche perso'!$AF$3=""),"",IF(MATCH(I155,Tableau!$AK$3:$AK$5,0)&lt;=MATCH('Fiche perso'!$AF$3,Tableau!$AK$3:$AK$5,0),H155,""))</f>
        <v/>
      </c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200"/>
      <c r="T155" s="200"/>
      <c r="U155" s="192" t="str">
        <f>IF(OR(V155="",'Fiche perso'!$AF$3=""),"",IF(MATCH(W155,Tableau!$AK$3:$AK$5,0)&lt;=MATCH('Fiche perso'!$AF$3,Tableau!$AK$3:$AK$5,0),V155,""))</f>
        <v/>
      </c>
      <c r="V155" s="151"/>
      <c r="W155" s="194"/>
      <c r="X155" s="213"/>
    </row>
    <row r="156">
      <c r="A156" s="192" t="str">
        <f>IF(OR(C156="",'Fiche perso'!$AF$3=""),"",IF(MATCH(C156,Tableau!$AK$3:$AK$5,0)&lt;=MATCH('Fiche perso'!$AF$3,Tableau!$AK$3:$AK$5,0),B156,""))</f>
        <v/>
      </c>
      <c r="B156" s="194"/>
      <c r="C156" s="194"/>
      <c r="D156" s="199"/>
      <c r="E156" s="213"/>
      <c r="F156" s="179"/>
      <c r="G156" s="192" t="str">
        <f>IF(OR(H156="",'Fiche perso'!$AF$3=""),"",IF(MATCH(I156,Tableau!$AK$3:$AK$5,0)&lt;=MATCH('Fiche perso'!$AF$3,Tableau!$AK$3:$AK$5,0),H156,""))</f>
        <v/>
      </c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200"/>
      <c r="T156" s="200"/>
      <c r="U156" s="192" t="str">
        <f>IF(OR(V156="",'Fiche perso'!$AF$3=""),"",IF(MATCH(W156,Tableau!$AK$3:$AK$5,0)&lt;=MATCH('Fiche perso'!$AF$3,Tableau!$AK$3:$AK$5,0),V156,""))</f>
        <v/>
      </c>
      <c r="V156" s="151"/>
      <c r="W156" s="194"/>
      <c r="X156" s="213"/>
    </row>
    <row r="157">
      <c r="A157" s="192" t="str">
        <f>IF(OR(C157="",'Fiche perso'!$AF$3=""),"",IF(MATCH(C157,Tableau!$AK$3:$AK$5,0)&lt;=MATCH('Fiche perso'!$AF$3,Tableau!$AK$3:$AK$5,0),B157,""))</f>
        <v/>
      </c>
      <c r="B157" s="194"/>
      <c r="C157" s="194"/>
      <c r="D157" s="199"/>
      <c r="E157" s="213"/>
      <c r="F157" s="179"/>
      <c r="G157" s="192" t="str">
        <f>IF(OR(H157="",'Fiche perso'!$AF$3=""),"",IF(MATCH(I157,Tableau!$AK$3:$AK$5,0)&lt;=MATCH('Fiche perso'!$AF$3,Tableau!$AK$3:$AK$5,0),H157,""))</f>
        <v/>
      </c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200"/>
      <c r="T157" s="200"/>
      <c r="U157" s="192" t="str">
        <f>IF(OR(V157="",'Fiche perso'!$AF$3=""),"",IF(MATCH(W157,Tableau!$AK$3:$AK$5,0)&lt;=MATCH('Fiche perso'!$AF$3,Tableau!$AK$3:$AK$5,0),V157,""))</f>
        <v/>
      </c>
      <c r="V157" s="151"/>
      <c r="W157" s="194"/>
      <c r="X157" s="213"/>
    </row>
    <row r="158">
      <c r="A158" s="192" t="str">
        <f>IF(OR(C158="",'Fiche perso'!$AF$3=""),"",IF(MATCH(C158,Tableau!$AK$3:$AK$5,0)&lt;=MATCH('Fiche perso'!$AF$3,Tableau!$AK$3:$AK$5,0),B158,""))</f>
        <v/>
      </c>
      <c r="B158" s="194"/>
      <c r="C158" s="194"/>
      <c r="D158" s="199"/>
      <c r="E158" s="213"/>
      <c r="F158" s="179"/>
      <c r="G158" s="192" t="str">
        <f>IF(OR(H158="",'Fiche perso'!$AF$3=""),"",IF(MATCH(I158,Tableau!$AK$3:$AK$5,0)&lt;=MATCH('Fiche perso'!$AF$3,Tableau!$AK$3:$AK$5,0),H158,""))</f>
        <v/>
      </c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200"/>
      <c r="T158" s="200"/>
      <c r="U158" s="192" t="str">
        <f>IF(OR(V158="",'Fiche perso'!$AF$3=""),"",IF(MATCH(W158,Tableau!$AK$3:$AK$5,0)&lt;=MATCH('Fiche perso'!$AF$3,Tableau!$AK$3:$AK$5,0),V158,""))</f>
        <v/>
      </c>
      <c r="V158" s="151"/>
      <c r="W158" s="194"/>
      <c r="X158" s="213"/>
    </row>
    <row r="159">
      <c r="A159" s="192" t="str">
        <f>IF(OR(C159="",'Fiche perso'!$AF$3=""),"",IF(MATCH(C159,Tableau!$AK$3:$AK$5,0)&lt;=MATCH('Fiche perso'!$AF$3,Tableau!$AK$3:$AK$5,0),B159,""))</f>
        <v/>
      </c>
      <c r="B159" s="194"/>
      <c r="C159" s="194"/>
      <c r="D159" s="199"/>
      <c r="E159" s="213"/>
      <c r="F159" s="179"/>
      <c r="G159" s="192" t="str">
        <f>IF(OR(H159="",'Fiche perso'!$AF$3=""),"",IF(MATCH(I159,Tableau!$AK$3:$AK$5,0)&lt;=MATCH('Fiche perso'!$AF$3,Tableau!$AK$3:$AK$5,0),H159,""))</f>
        <v/>
      </c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200"/>
      <c r="T159" s="200"/>
      <c r="U159" s="192" t="str">
        <f>IF(OR(V159="",'Fiche perso'!$AF$3=""),"",IF(MATCH(W159,Tableau!$AK$3:$AK$5,0)&lt;=MATCH('Fiche perso'!$AF$3,Tableau!$AK$3:$AK$5,0),V159,""))</f>
        <v/>
      </c>
      <c r="V159" s="151"/>
      <c r="W159" s="194"/>
      <c r="X159" s="213"/>
    </row>
    <row r="160">
      <c r="A160" s="192" t="str">
        <f>IF(OR(C160="",'Fiche perso'!$AF$3=""),"",IF(MATCH(C160,Tableau!$AK$3:$AK$5,0)&lt;=MATCH('Fiche perso'!$AF$3,Tableau!$AK$3:$AK$5,0),B160,""))</f>
        <v/>
      </c>
      <c r="B160" s="194"/>
      <c r="C160" s="194"/>
      <c r="D160" s="199"/>
      <c r="E160" s="213"/>
      <c r="F160" s="179"/>
      <c r="G160" s="192" t="str">
        <f>IF(OR(H160="",'Fiche perso'!$AF$3=""),"",IF(MATCH(I160,Tableau!$AK$3:$AK$5,0)&lt;=MATCH('Fiche perso'!$AF$3,Tableau!$AK$3:$AK$5,0),H160,""))</f>
        <v/>
      </c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200"/>
      <c r="T160" s="200"/>
      <c r="U160" s="192" t="str">
        <f>IF(OR(V160="",'Fiche perso'!$AF$3=""),"",IF(MATCH(W160,Tableau!$AK$3:$AK$5,0)&lt;=MATCH('Fiche perso'!$AF$3,Tableau!$AK$3:$AK$5,0),V160,""))</f>
        <v/>
      </c>
      <c r="V160" s="151"/>
      <c r="W160" s="194"/>
      <c r="X160" s="213"/>
    </row>
    <row r="161">
      <c r="A161" s="192" t="str">
        <f>IF(OR(C161="",'Fiche perso'!$AF$3=""),"",IF(MATCH(C161,Tableau!$AK$3:$AK$5,0)&lt;=MATCH('Fiche perso'!$AF$3,Tableau!$AK$3:$AK$5,0),B161,""))</f>
        <v/>
      </c>
      <c r="B161" s="194"/>
      <c r="C161" s="194"/>
      <c r="D161" s="199"/>
      <c r="E161" s="213"/>
      <c r="F161" s="179"/>
      <c r="G161" s="192" t="str">
        <f>IF(OR(H161="",'Fiche perso'!$AF$3=""),"",IF(MATCH(I161,Tableau!$AK$3:$AK$5,0)&lt;=MATCH('Fiche perso'!$AF$3,Tableau!$AK$3:$AK$5,0),H161,""))</f>
        <v/>
      </c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200"/>
      <c r="T161" s="200"/>
      <c r="U161" s="192" t="str">
        <f>IF(OR(V161="",'Fiche perso'!$AF$3=""),"",IF(MATCH(W161,Tableau!$AK$3:$AK$5,0)&lt;=MATCH('Fiche perso'!$AF$3,Tableau!$AK$3:$AK$5,0),V161,""))</f>
        <v/>
      </c>
      <c r="V161" s="151"/>
      <c r="W161" s="194"/>
      <c r="X161" s="213"/>
    </row>
    <row r="162">
      <c r="A162" s="192" t="str">
        <f>IF(OR(C162="",'Fiche perso'!$AF$3=""),"",IF(MATCH(C162,Tableau!$AK$3:$AK$5,0)&lt;=MATCH('Fiche perso'!$AF$3,Tableau!$AK$3:$AK$5,0),B162,""))</f>
        <v/>
      </c>
      <c r="B162" s="194"/>
      <c r="C162" s="194"/>
      <c r="D162" s="199"/>
      <c r="E162" s="213"/>
      <c r="F162" s="179"/>
      <c r="G162" s="192" t="str">
        <f>IF(OR(H162="",'Fiche perso'!$AF$3=""),"",IF(MATCH(I162,Tableau!$AK$3:$AK$5,0)&lt;=MATCH('Fiche perso'!$AF$3,Tableau!$AK$3:$AK$5,0),H162,""))</f>
        <v/>
      </c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200"/>
      <c r="T162" s="200"/>
      <c r="U162" s="192" t="str">
        <f>IF(OR(V162="",'Fiche perso'!$AF$3=""),"",IF(MATCH(W162,Tableau!$AK$3:$AK$5,0)&lt;=MATCH('Fiche perso'!$AF$3,Tableau!$AK$3:$AK$5,0),V162,""))</f>
        <v/>
      </c>
      <c r="V162" s="151"/>
      <c r="W162" s="194"/>
      <c r="X162" s="213"/>
    </row>
    <row r="163">
      <c r="A163" s="192" t="str">
        <f>IF(OR(C163="",'Fiche perso'!$AF$3=""),"",IF(MATCH(C163,Tableau!$AK$3:$AK$5,0)&lt;=MATCH('Fiche perso'!$AF$3,Tableau!$AK$3:$AK$5,0),B163,""))</f>
        <v/>
      </c>
      <c r="B163" s="194"/>
      <c r="C163" s="194"/>
      <c r="D163" s="199"/>
      <c r="E163" s="213"/>
      <c r="F163" s="179"/>
      <c r="G163" s="192" t="str">
        <f>IF(OR(H163="",'Fiche perso'!$AF$3=""),"",IF(MATCH(I163,Tableau!$AK$3:$AK$5,0)&lt;=MATCH('Fiche perso'!$AF$3,Tableau!$AK$3:$AK$5,0),H163,""))</f>
        <v/>
      </c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200"/>
      <c r="T163" s="200"/>
      <c r="U163" s="192" t="str">
        <f>IF(OR(V163="",'Fiche perso'!$AF$3=""),"",IF(MATCH(W163,Tableau!$AK$3:$AK$5,0)&lt;=MATCH('Fiche perso'!$AF$3,Tableau!$AK$3:$AK$5,0),V163,""))</f>
        <v/>
      </c>
      <c r="V163" s="151"/>
      <c r="W163" s="194"/>
      <c r="X163" s="213"/>
    </row>
    <row r="164">
      <c r="A164" s="192" t="str">
        <f>IF(OR(C164="",'Fiche perso'!$AF$3=""),"",IF(MATCH(C164,Tableau!$AK$3:$AK$5,0)&lt;=MATCH('Fiche perso'!$AF$3,Tableau!$AK$3:$AK$5,0),B164,""))</f>
        <v/>
      </c>
      <c r="B164" s="194"/>
      <c r="C164" s="194"/>
      <c r="D164" s="199"/>
      <c r="E164" s="213"/>
      <c r="F164" s="179"/>
      <c r="G164" s="192" t="str">
        <f>IF(OR(H164="",'Fiche perso'!$AF$3=""),"",IF(MATCH(I164,Tableau!$AK$3:$AK$5,0)&lt;=MATCH('Fiche perso'!$AF$3,Tableau!$AK$3:$AK$5,0),H164,""))</f>
        <v/>
      </c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200"/>
      <c r="T164" s="200"/>
      <c r="U164" s="192" t="str">
        <f>IF(OR(V164="",'Fiche perso'!$AF$3=""),"",IF(MATCH(W164,Tableau!$AK$3:$AK$5,0)&lt;=MATCH('Fiche perso'!$AF$3,Tableau!$AK$3:$AK$5,0),V164,""))</f>
        <v/>
      </c>
      <c r="V164" s="151"/>
      <c r="W164" s="194"/>
      <c r="X164" s="213"/>
    </row>
    <row r="165">
      <c r="A165" s="192" t="str">
        <f>IF(OR(C165="",'Fiche perso'!$AF$3=""),"",IF(MATCH(C165,Tableau!$AK$3:$AK$5,0)&lt;=MATCH('Fiche perso'!$AF$3,Tableau!$AK$3:$AK$5,0),B165,""))</f>
        <v/>
      </c>
      <c r="B165" s="194"/>
      <c r="C165" s="194"/>
      <c r="D165" s="199"/>
      <c r="E165" s="213"/>
      <c r="F165" s="179"/>
      <c r="G165" s="192" t="str">
        <f>IF(OR(H165="",'Fiche perso'!$AF$3=""),"",IF(MATCH(I165,Tableau!$AK$3:$AK$5,0)&lt;=MATCH('Fiche perso'!$AF$3,Tableau!$AK$3:$AK$5,0),H165,""))</f>
        <v/>
      </c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200"/>
      <c r="T165" s="200"/>
      <c r="U165" s="192" t="str">
        <f>IF(OR(V165="",'Fiche perso'!$AF$3=""),"",IF(MATCH(W165,Tableau!$AK$3:$AK$5,0)&lt;=MATCH('Fiche perso'!$AF$3,Tableau!$AK$3:$AK$5,0),V165,""))</f>
        <v/>
      </c>
      <c r="V165" s="151"/>
      <c r="W165" s="194"/>
      <c r="X165" s="213"/>
    </row>
    <row r="166">
      <c r="A166" s="192" t="str">
        <f>IF(OR(C166="",'Fiche perso'!$AF$3=""),"",IF(MATCH(C166,Tableau!$AK$3:$AK$5,0)&lt;=MATCH('Fiche perso'!$AF$3,Tableau!$AK$3:$AK$5,0),B166,""))</f>
        <v/>
      </c>
      <c r="B166" s="194"/>
      <c r="C166" s="194"/>
      <c r="D166" s="199"/>
      <c r="E166" s="213"/>
      <c r="F166" s="179"/>
      <c r="G166" s="192" t="str">
        <f>IF(OR(H166="",'Fiche perso'!$AF$3=""),"",IF(MATCH(I166,Tableau!$AK$3:$AK$5,0)&lt;=MATCH('Fiche perso'!$AF$3,Tableau!$AK$3:$AK$5,0),H166,""))</f>
        <v/>
      </c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200"/>
      <c r="T166" s="200"/>
      <c r="U166" s="192" t="str">
        <f>IF(OR(V166="",'Fiche perso'!$AF$3=""),"",IF(MATCH(W166,Tableau!$AK$3:$AK$5,0)&lt;=MATCH('Fiche perso'!$AF$3,Tableau!$AK$3:$AK$5,0),V166,""))</f>
        <v/>
      </c>
      <c r="V166" s="151"/>
      <c r="W166" s="194"/>
      <c r="X166" s="213"/>
    </row>
    <row r="167">
      <c r="A167" s="192" t="str">
        <f>IF(OR(C167="",'Fiche perso'!$AF$3=""),"",IF(MATCH(C167,Tableau!$AK$3:$AK$5,0)&lt;=MATCH('Fiche perso'!$AF$3,Tableau!$AK$3:$AK$5,0),B167,""))</f>
        <v/>
      </c>
      <c r="B167" s="194"/>
      <c r="C167" s="194"/>
      <c r="D167" s="199"/>
      <c r="E167" s="213"/>
      <c r="F167" s="179"/>
      <c r="G167" s="192" t="str">
        <f>IF(OR(H167="",'Fiche perso'!$AF$3=""),"",IF(MATCH(I167,Tableau!$AK$3:$AK$5,0)&lt;=MATCH('Fiche perso'!$AF$3,Tableau!$AK$3:$AK$5,0),H167,""))</f>
        <v/>
      </c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200"/>
      <c r="T167" s="200"/>
      <c r="U167" s="192" t="str">
        <f>IF(OR(V167="",'Fiche perso'!$AF$3=""),"",IF(MATCH(W167,Tableau!$AK$3:$AK$5,0)&lt;=MATCH('Fiche perso'!$AF$3,Tableau!$AK$3:$AK$5,0),V167,""))</f>
        <v/>
      </c>
      <c r="V167" s="151"/>
      <c r="W167" s="194"/>
      <c r="X167" s="213"/>
    </row>
    <row r="168">
      <c r="A168" s="192" t="str">
        <f>IF(OR(C168="",'Fiche perso'!$AF$3=""),"",IF(MATCH(C168,Tableau!$AK$3:$AK$5,0)&lt;=MATCH('Fiche perso'!$AF$3,Tableau!$AK$3:$AK$5,0),B168,""))</f>
        <v/>
      </c>
      <c r="B168" s="194"/>
      <c r="C168" s="194"/>
      <c r="D168" s="199"/>
      <c r="E168" s="213"/>
      <c r="F168" s="179"/>
      <c r="G168" s="192" t="str">
        <f>IF(OR(H168="",'Fiche perso'!$AF$3=""),"",IF(MATCH(I168,Tableau!$AK$3:$AK$5,0)&lt;=MATCH('Fiche perso'!$AF$3,Tableau!$AK$3:$AK$5,0),H168,""))</f>
        <v/>
      </c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200"/>
      <c r="T168" s="200"/>
      <c r="U168" s="192" t="str">
        <f>IF(OR(V168="",'Fiche perso'!$AF$3=""),"",IF(MATCH(W168,Tableau!$AK$3:$AK$5,0)&lt;=MATCH('Fiche perso'!$AF$3,Tableau!$AK$3:$AK$5,0),V168,""))</f>
        <v/>
      </c>
      <c r="V168" s="151"/>
      <c r="W168" s="194"/>
      <c r="X168" s="213"/>
    </row>
    <row r="169">
      <c r="A169" s="192" t="str">
        <f>IF(OR(C169="",'Fiche perso'!$AF$3=""),"",IF(MATCH(C169,Tableau!$AK$3:$AK$5,0)&lt;=MATCH('Fiche perso'!$AF$3,Tableau!$AK$3:$AK$5,0),B169,""))</f>
        <v/>
      </c>
      <c r="B169" s="194"/>
      <c r="C169" s="194"/>
      <c r="D169" s="199"/>
      <c r="E169" s="213"/>
      <c r="F169" s="179"/>
      <c r="G169" s="192" t="str">
        <f>IF(OR(H169="",'Fiche perso'!$AF$3=""),"",IF(MATCH(I169,Tableau!$AK$3:$AK$5,0)&lt;=MATCH('Fiche perso'!$AF$3,Tableau!$AK$3:$AK$5,0),H169,""))</f>
        <v/>
      </c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200"/>
      <c r="T169" s="200"/>
      <c r="U169" s="192" t="str">
        <f>IF(OR(V169="",'Fiche perso'!$AF$3=""),"",IF(MATCH(W169,Tableau!$AK$3:$AK$5,0)&lt;=MATCH('Fiche perso'!$AF$3,Tableau!$AK$3:$AK$5,0),V169,""))</f>
        <v/>
      </c>
      <c r="V169" s="151"/>
      <c r="W169" s="194"/>
      <c r="X169" s="213"/>
    </row>
    <row r="170">
      <c r="A170" s="192" t="str">
        <f>IF(OR(C170="",'Fiche perso'!$AF$3=""),"",IF(MATCH(C170,Tableau!$AK$3:$AK$5,0)&lt;=MATCH('Fiche perso'!$AF$3,Tableau!$AK$3:$AK$5,0),B170,""))</f>
        <v/>
      </c>
      <c r="B170" s="194"/>
      <c r="C170" s="194"/>
      <c r="D170" s="199"/>
      <c r="E170" s="213"/>
      <c r="F170" s="179"/>
      <c r="G170" s="192" t="str">
        <f>IF(OR(H170="",'Fiche perso'!$AF$3=""),"",IF(MATCH(I170,Tableau!$AK$3:$AK$5,0)&lt;=MATCH('Fiche perso'!$AF$3,Tableau!$AK$3:$AK$5,0),H170,""))</f>
        <v/>
      </c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200"/>
      <c r="T170" s="200"/>
      <c r="U170" s="192" t="str">
        <f>IF(OR(V170="",'Fiche perso'!$AF$3=""),"",IF(MATCH(W170,Tableau!$AK$3:$AK$5,0)&lt;=MATCH('Fiche perso'!$AF$3,Tableau!$AK$3:$AK$5,0),V170,""))</f>
        <v/>
      </c>
      <c r="V170" s="151"/>
      <c r="W170" s="194"/>
      <c r="X170" s="213"/>
    </row>
    <row r="171">
      <c r="A171" s="192" t="str">
        <f>IF(OR(C171="",'Fiche perso'!$AF$3=""),"",IF(MATCH(C171,Tableau!$AK$3:$AK$5,0)&lt;=MATCH('Fiche perso'!$AF$3,Tableau!$AK$3:$AK$5,0),B171,""))</f>
        <v/>
      </c>
      <c r="B171" s="194"/>
      <c r="C171" s="194"/>
      <c r="D171" s="199"/>
      <c r="E171" s="213"/>
      <c r="F171" s="179"/>
      <c r="G171" s="192" t="str">
        <f>IF(OR(H171="",'Fiche perso'!$AF$3=""),"",IF(MATCH(I171,Tableau!$AK$3:$AK$5,0)&lt;=MATCH('Fiche perso'!$AF$3,Tableau!$AK$3:$AK$5,0),H171,""))</f>
        <v/>
      </c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200"/>
      <c r="T171" s="200"/>
      <c r="U171" s="192" t="str">
        <f>IF(OR(V171="",'Fiche perso'!$AF$3=""),"",IF(MATCH(W171,Tableau!$AK$3:$AK$5,0)&lt;=MATCH('Fiche perso'!$AF$3,Tableau!$AK$3:$AK$5,0),V171,""))</f>
        <v/>
      </c>
      <c r="V171" s="151"/>
      <c r="W171" s="194"/>
      <c r="X171" s="213"/>
    </row>
    <row r="172">
      <c r="A172" s="192" t="str">
        <f>IF(OR(C172="",'Fiche perso'!$AF$3=""),"",IF(MATCH(C172,Tableau!$AK$3:$AK$5,0)&lt;=MATCH('Fiche perso'!$AF$3,Tableau!$AK$3:$AK$5,0),B172,""))</f>
        <v/>
      </c>
      <c r="B172" s="194"/>
      <c r="C172" s="194"/>
      <c r="D172" s="199"/>
      <c r="E172" s="213"/>
      <c r="F172" s="179"/>
      <c r="G172" s="192" t="str">
        <f>IF(OR(H172="",'Fiche perso'!$AF$3=""),"",IF(MATCH(I172,Tableau!$AK$3:$AK$5,0)&lt;=MATCH('Fiche perso'!$AF$3,Tableau!$AK$3:$AK$5,0),H172,""))</f>
        <v/>
      </c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200"/>
      <c r="T172" s="200"/>
      <c r="U172" s="192" t="str">
        <f>IF(OR(V172="",'Fiche perso'!$AF$3=""),"",IF(MATCH(W172,Tableau!$AK$3:$AK$5,0)&lt;=MATCH('Fiche perso'!$AF$3,Tableau!$AK$3:$AK$5,0),V172,""))</f>
        <v/>
      </c>
      <c r="V172" s="151"/>
      <c r="W172" s="194"/>
      <c r="X172" s="213"/>
    </row>
    <row r="173">
      <c r="A173" s="192" t="str">
        <f>IF(OR(C173="",'Fiche perso'!$AF$3=""),"",IF(MATCH(C173,Tableau!$AK$3:$AK$5,0)&lt;=MATCH('Fiche perso'!$AF$3,Tableau!$AK$3:$AK$5,0),B173,""))</f>
        <v/>
      </c>
      <c r="B173" s="194"/>
      <c r="C173" s="194"/>
      <c r="D173" s="199"/>
      <c r="E173" s="213"/>
      <c r="F173" s="179"/>
      <c r="G173" s="192" t="str">
        <f>IF(OR(H173="",'Fiche perso'!$AF$3=""),"",IF(MATCH(I173,Tableau!$AK$3:$AK$5,0)&lt;=MATCH('Fiche perso'!$AF$3,Tableau!$AK$3:$AK$5,0),H173,""))</f>
        <v/>
      </c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200"/>
      <c r="T173" s="200"/>
      <c r="U173" s="192" t="str">
        <f>IF(OR(V173="",'Fiche perso'!$AF$3=""),"",IF(MATCH(W173,Tableau!$AK$3:$AK$5,0)&lt;=MATCH('Fiche perso'!$AF$3,Tableau!$AK$3:$AK$5,0),V173,""))</f>
        <v/>
      </c>
      <c r="V173" s="151"/>
      <c r="W173" s="194"/>
      <c r="X173" s="213"/>
    </row>
    <row r="174">
      <c r="A174" s="192" t="str">
        <f>IF(OR(C174="",'Fiche perso'!$AF$3=""),"",IF(MATCH(C174,Tableau!$AK$3:$AK$5,0)&lt;=MATCH('Fiche perso'!$AF$3,Tableau!$AK$3:$AK$5,0),B174,""))</f>
        <v/>
      </c>
      <c r="B174" s="194"/>
      <c r="C174" s="194"/>
      <c r="D174" s="199"/>
      <c r="E174" s="213"/>
      <c r="F174" s="179"/>
      <c r="G174" s="192" t="str">
        <f>IF(OR(H174="",'Fiche perso'!$AF$3=""),"",IF(MATCH(I174,Tableau!$AK$3:$AK$5,0)&lt;=MATCH('Fiche perso'!$AF$3,Tableau!$AK$3:$AK$5,0),H174,""))</f>
        <v/>
      </c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200"/>
      <c r="T174" s="200"/>
      <c r="U174" s="192" t="str">
        <f>IF(OR(V174="",'Fiche perso'!$AF$3=""),"",IF(MATCH(W174,Tableau!$AK$3:$AK$5,0)&lt;=MATCH('Fiche perso'!$AF$3,Tableau!$AK$3:$AK$5,0),V174,""))</f>
        <v/>
      </c>
      <c r="V174" s="151"/>
      <c r="W174" s="194"/>
      <c r="X174" s="213"/>
    </row>
    <row r="175">
      <c r="A175" s="192" t="str">
        <f>IF(OR(C175="",'Fiche perso'!$AF$3=""),"",IF(MATCH(C175,Tableau!$AK$3:$AK$5,0)&lt;=MATCH('Fiche perso'!$AF$3,Tableau!$AK$3:$AK$5,0),B175,""))</f>
        <v/>
      </c>
      <c r="B175" s="194"/>
      <c r="C175" s="194"/>
      <c r="D175" s="199"/>
      <c r="E175" s="213"/>
      <c r="F175" s="179"/>
      <c r="G175" s="192" t="str">
        <f>IF(OR(H175="",'Fiche perso'!$AF$3=""),"",IF(MATCH(I175,Tableau!$AK$3:$AK$5,0)&lt;=MATCH('Fiche perso'!$AF$3,Tableau!$AK$3:$AK$5,0),H175,""))</f>
        <v/>
      </c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200"/>
      <c r="T175" s="200"/>
      <c r="U175" s="192" t="str">
        <f>IF(OR(V175="",'Fiche perso'!$AF$3=""),"",IF(MATCH(W175,Tableau!$AK$3:$AK$5,0)&lt;=MATCH('Fiche perso'!$AF$3,Tableau!$AK$3:$AK$5,0),V175,""))</f>
        <v/>
      </c>
      <c r="V175" s="151"/>
      <c r="W175" s="194"/>
      <c r="X175" s="213"/>
    </row>
    <row r="176">
      <c r="A176" s="192" t="str">
        <f>IF(OR(C176="",'Fiche perso'!$AF$3=""),"",IF(MATCH(C176,Tableau!$AK$3:$AK$5,0)&lt;=MATCH('Fiche perso'!$AF$3,Tableau!$AK$3:$AK$5,0),B176,""))</f>
        <v/>
      </c>
      <c r="B176" s="194"/>
      <c r="C176" s="194"/>
      <c r="D176" s="199"/>
      <c r="E176" s="213"/>
      <c r="F176" s="179"/>
      <c r="G176" s="192" t="str">
        <f>IF(OR(H176="",'Fiche perso'!$AF$3=""),"",IF(MATCH(I176,Tableau!$AK$3:$AK$5,0)&lt;=MATCH('Fiche perso'!$AF$3,Tableau!$AK$3:$AK$5,0),H176,""))</f>
        <v/>
      </c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200"/>
      <c r="T176" s="200"/>
      <c r="U176" s="192" t="str">
        <f>IF(OR(V176="",'Fiche perso'!$AF$3=""),"",IF(MATCH(W176,Tableau!$AK$3:$AK$5,0)&lt;=MATCH('Fiche perso'!$AF$3,Tableau!$AK$3:$AK$5,0),V176,""))</f>
        <v/>
      </c>
      <c r="V176" s="151"/>
      <c r="W176" s="194"/>
      <c r="X176" s="213"/>
    </row>
    <row r="177">
      <c r="A177" s="192" t="str">
        <f>IF(OR(C177="",'Fiche perso'!$AF$3=""),"",IF(MATCH(C177,Tableau!$AK$3:$AK$5,0)&lt;=MATCH('Fiche perso'!$AF$3,Tableau!$AK$3:$AK$5,0),B177,""))</f>
        <v/>
      </c>
      <c r="B177" s="194"/>
      <c r="C177" s="194"/>
      <c r="D177" s="199"/>
      <c r="E177" s="213"/>
      <c r="F177" s="179"/>
      <c r="G177" s="192" t="str">
        <f>IF(OR(H177="",'Fiche perso'!$AF$3=""),"",IF(MATCH(I177,Tableau!$AK$3:$AK$5,0)&lt;=MATCH('Fiche perso'!$AF$3,Tableau!$AK$3:$AK$5,0),H177,""))</f>
        <v/>
      </c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200"/>
      <c r="T177" s="200"/>
      <c r="U177" s="192" t="str">
        <f>IF(OR(V177="",'Fiche perso'!$AF$3=""),"",IF(MATCH(W177,Tableau!$AK$3:$AK$5,0)&lt;=MATCH('Fiche perso'!$AF$3,Tableau!$AK$3:$AK$5,0),V177,""))</f>
        <v/>
      </c>
      <c r="V177" s="151"/>
      <c r="W177" s="194"/>
      <c r="X177" s="213"/>
    </row>
    <row r="178">
      <c r="A178" s="192" t="str">
        <f>IF(OR(C178="",'Fiche perso'!$AF$3=""),"",IF(MATCH(C178,Tableau!$AK$3:$AK$5,0)&lt;=MATCH('Fiche perso'!$AF$3,Tableau!$AK$3:$AK$5,0),B178,""))</f>
        <v/>
      </c>
      <c r="B178" s="194"/>
      <c r="C178" s="194"/>
      <c r="D178" s="199"/>
      <c r="E178" s="213"/>
      <c r="F178" s="179"/>
      <c r="G178" s="192" t="str">
        <f>IF(OR(H178="",'Fiche perso'!$AF$3=""),"",IF(MATCH(I178,Tableau!$AK$3:$AK$5,0)&lt;=MATCH('Fiche perso'!$AF$3,Tableau!$AK$3:$AK$5,0),H178,""))</f>
        <v/>
      </c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200"/>
      <c r="T178" s="200"/>
      <c r="U178" s="192" t="str">
        <f>IF(OR(V178="",'Fiche perso'!$AF$3=""),"",IF(MATCH(W178,Tableau!$AK$3:$AK$5,0)&lt;=MATCH('Fiche perso'!$AF$3,Tableau!$AK$3:$AK$5,0),V178,""))</f>
        <v/>
      </c>
      <c r="V178" s="151"/>
      <c r="W178" s="194"/>
      <c r="X178" s="213"/>
    </row>
    <row r="179">
      <c r="A179" s="192" t="str">
        <f>IF(OR(C179="",'Fiche perso'!$AF$3=""),"",IF(MATCH(C179,Tableau!$AK$3:$AK$5,0)&lt;=MATCH('Fiche perso'!$AF$3,Tableau!$AK$3:$AK$5,0),B179,""))</f>
        <v/>
      </c>
      <c r="B179" s="194"/>
      <c r="C179" s="194"/>
      <c r="D179" s="199"/>
      <c r="E179" s="213"/>
      <c r="F179" s="179"/>
      <c r="G179" s="192" t="str">
        <f>IF(OR(H179="",'Fiche perso'!$AF$3=""),"",IF(MATCH(I179,Tableau!$AK$3:$AK$5,0)&lt;=MATCH('Fiche perso'!$AF$3,Tableau!$AK$3:$AK$5,0),H179,""))</f>
        <v/>
      </c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200"/>
      <c r="T179" s="200"/>
      <c r="U179" s="192" t="str">
        <f>IF(OR(V179="",'Fiche perso'!$AF$3=""),"",IF(MATCH(W179,Tableau!$AK$3:$AK$5,0)&lt;=MATCH('Fiche perso'!$AF$3,Tableau!$AK$3:$AK$5,0),V179,""))</f>
        <v/>
      </c>
      <c r="V179" s="151"/>
      <c r="W179" s="194"/>
      <c r="X179" s="213"/>
    </row>
    <row r="180">
      <c r="A180" s="192" t="str">
        <f>IF(OR(C180="",'Fiche perso'!$AF$3=""),"",IF(MATCH(C180,Tableau!$AK$3:$AK$5,0)&lt;=MATCH('Fiche perso'!$AF$3,Tableau!$AK$3:$AK$5,0),B180,""))</f>
        <v/>
      </c>
      <c r="B180" s="194"/>
      <c r="C180" s="194"/>
      <c r="D180" s="199"/>
      <c r="E180" s="213"/>
      <c r="F180" s="179"/>
      <c r="G180" s="192" t="str">
        <f>IF(OR(H180="",'Fiche perso'!$AF$3=""),"",IF(MATCH(I180,Tableau!$AK$3:$AK$5,0)&lt;=MATCH('Fiche perso'!$AF$3,Tableau!$AK$3:$AK$5,0),H180,""))</f>
        <v/>
      </c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200"/>
      <c r="T180" s="200"/>
      <c r="U180" s="192" t="str">
        <f>IF(OR(V180="",'Fiche perso'!$AF$3=""),"",IF(MATCH(W180,Tableau!$AK$3:$AK$5,0)&lt;=MATCH('Fiche perso'!$AF$3,Tableau!$AK$3:$AK$5,0),V180,""))</f>
        <v/>
      </c>
      <c r="V180" s="151"/>
      <c r="W180" s="194"/>
      <c r="X180" s="213"/>
    </row>
    <row r="181">
      <c r="A181" s="192" t="str">
        <f>IF(OR(C181="",'Fiche perso'!$AF$3=""),"",IF(MATCH(C181,Tableau!$AK$3:$AK$5,0)&lt;=MATCH('Fiche perso'!$AF$3,Tableau!$AK$3:$AK$5,0),B181,""))</f>
        <v/>
      </c>
      <c r="B181" s="194"/>
      <c r="C181" s="194"/>
      <c r="D181" s="199"/>
      <c r="E181" s="213"/>
      <c r="F181" s="179"/>
      <c r="G181" s="192" t="str">
        <f>IF(OR(H181="",'Fiche perso'!$AF$3=""),"",IF(MATCH(I181,Tableau!$AK$3:$AK$5,0)&lt;=MATCH('Fiche perso'!$AF$3,Tableau!$AK$3:$AK$5,0),H181,""))</f>
        <v/>
      </c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200"/>
      <c r="T181" s="200"/>
      <c r="U181" s="192" t="str">
        <f>IF(OR(V181="",'Fiche perso'!$AF$3=""),"",IF(MATCH(W181,Tableau!$AK$3:$AK$5,0)&lt;=MATCH('Fiche perso'!$AF$3,Tableau!$AK$3:$AK$5,0),V181,""))</f>
        <v/>
      </c>
      <c r="V181" s="151"/>
      <c r="W181" s="194"/>
      <c r="X181" s="213"/>
    </row>
    <row r="182">
      <c r="A182" s="192" t="str">
        <f>IF(OR(C182="",'Fiche perso'!$AF$3=""),"",IF(MATCH(C182,Tableau!$AK$3:$AK$5,0)&lt;=MATCH('Fiche perso'!$AF$3,Tableau!$AK$3:$AK$5,0),B182,""))</f>
        <v/>
      </c>
      <c r="B182" s="194"/>
      <c r="C182" s="194"/>
      <c r="D182" s="199"/>
      <c r="E182" s="213"/>
      <c r="F182" s="179"/>
      <c r="G182" s="192" t="str">
        <f>IF(OR(H182="",'Fiche perso'!$AF$3=""),"",IF(MATCH(I182,Tableau!$AK$3:$AK$5,0)&lt;=MATCH('Fiche perso'!$AF$3,Tableau!$AK$3:$AK$5,0),H182,""))</f>
        <v/>
      </c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200"/>
      <c r="T182" s="200"/>
      <c r="U182" s="192" t="str">
        <f>IF(OR(V182="",'Fiche perso'!$AF$3=""),"",IF(MATCH(W182,Tableau!$AK$3:$AK$5,0)&lt;=MATCH('Fiche perso'!$AF$3,Tableau!$AK$3:$AK$5,0),V182,""))</f>
        <v/>
      </c>
      <c r="V182" s="151"/>
      <c r="W182" s="194"/>
      <c r="X182" s="213"/>
    </row>
    <row r="183">
      <c r="A183" s="192" t="str">
        <f>IF(OR(C183="",'Fiche perso'!$AF$3=""),"",IF(MATCH(C183,Tableau!$AK$3:$AK$5,0)&lt;=MATCH('Fiche perso'!$AF$3,Tableau!$AK$3:$AK$5,0),B183,""))</f>
        <v/>
      </c>
      <c r="B183" s="194"/>
      <c r="C183" s="194"/>
      <c r="D183" s="199"/>
      <c r="E183" s="213"/>
      <c r="F183" s="179"/>
      <c r="G183" s="192" t="str">
        <f>IF(OR(H183="",'Fiche perso'!$AF$3=""),"",IF(MATCH(I183,Tableau!$AK$3:$AK$5,0)&lt;=MATCH('Fiche perso'!$AF$3,Tableau!$AK$3:$AK$5,0),H183,""))</f>
        <v/>
      </c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200"/>
      <c r="T183" s="200"/>
      <c r="U183" s="192" t="str">
        <f>IF(OR(V183="",'Fiche perso'!$AF$3=""),"",IF(MATCH(W183,Tableau!$AK$3:$AK$5,0)&lt;=MATCH('Fiche perso'!$AF$3,Tableau!$AK$3:$AK$5,0),V183,""))</f>
        <v/>
      </c>
      <c r="V183" s="151"/>
      <c r="W183" s="194"/>
      <c r="X183" s="213"/>
    </row>
    <row r="184">
      <c r="A184" s="192" t="str">
        <f>IF(OR(C184="",'Fiche perso'!$AF$3=""),"",IF(MATCH(C184,Tableau!$AK$3:$AK$5,0)&lt;=MATCH('Fiche perso'!$AF$3,Tableau!$AK$3:$AK$5,0),B184,""))</f>
        <v/>
      </c>
      <c r="B184" s="194"/>
      <c r="C184" s="194"/>
      <c r="D184" s="199"/>
      <c r="E184" s="213"/>
      <c r="F184" s="179"/>
      <c r="G184" s="192" t="str">
        <f>IF(OR(H184="",'Fiche perso'!$AF$3=""),"",IF(MATCH(I184,Tableau!$AK$3:$AK$5,0)&lt;=MATCH('Fiche perso'!$AF$3,Tableau!$AK$3:$AK$5,0),H184,""))</f>
        <v/>
      </c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200"/>
      <c r="T184" s="200"/>
      <c r="U184" s="192" t="str">
        <f>IF(OR(V184="",'Fiche perso'!$AF$3=""),"",IF(MATCH(W184,Tableau!$AK$3:$AK$5,0)&lt;=MATCH('Fiche perso'!$AF$3,Tableau!$AK$3:$AK$5,0),V184,""))</f>
        <v/>
      </c>
      <c r="V184" s="151"/>
      <c r="W184" s="194"/>
      <c r="X184" s="213"/>
    </row>
    <row r="185">
      <c r="A185" s="192" t="str">
        <f>IF(OR(C185="",'Fiche perso'!$AF$3=""),"",IF(MATCH(C185,Tableau!$AK$3:$AK$5,0)&lt;=MATCH('Fiche perso'!$AF$3,Tableau!$AK$3:$AK$5,0),B185,""))</f>
        <v/>
      </c>
      <c r="B185" s="194"/>
      <c r="C185" s="194"/>
      <c r="D185" s="199"/>
      <c r="E185" s="213"/>
      <c r="F185" s="179"/>
      <c r="G185" s="192" t="str">
        <f>IF(OR(H185="",'Fiche perso'!$AF$3=""),"",IF(MATCH(I185,Tableau!$AK$3:$AK$5,0)&lt;=MATCH('Fiche perso'!$AF$3,Tableau!$AK$3:$AK$5,0),H185,""))</f>
        <v/>
      </c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200"/>
      <c r="T185" s="200"/>
      <c r="U185" s="192" t="str">
        <f>IF(OR(V185="",'Fiche perso'!$AF$3=""),"",IF(MATCH(W185,Tableau!$AK$3:$AK$5,0)&lt;=MATCH('Fiche perso'!$AF$3,Tableau!$AK$3:$AK$5,0),V185,""))</f>
        <v/>
      </c>
      <c r="V185" s="151"/>
      <c r="W185" s="194"/>
      <c r="X185" s="213"/>
    </row>
    <row r="186">
      <c r="A186" s="192" t="str">
        <f>IF(OR(C186="",'Fiche perso'!$AF$3=""),"",IF(MATCH(C186,Tableau!$AK$3:$AK$5,0)&lt;=MATCH('Fiche perso'!$AF$3,Tableau!$AK$3:$AK$5,0),B186,""))</f>
        <v/>
      </c>
      <c r="B186" s="194"/>
      <c r="C186" s="194"/>
      <c r="D186" s="199"/>
      <c r="E186" s="213"/>
      <c r="F186" s="179"/>
      <c r="G186" s="192" t="str">
        <f>IF(OR(H186="",'Fiche perso'!$AF$3=""),"",IF(MATCH(I186,Tableau!$AK$3:$AK$5,0)&lt;=MATCH('Fiche perso'!$AF$3,Tableau!$AK$3:$AK$5,0),H186,""))</f>
        <v/>
      </c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200"/>
      <c r="T186" s="200"/>
      <c r="U186" s="192" t="str">
        <f>IF(OR(V186="",'Fiche perso'!$AF$3=""),"",IF(MATCH(W186,Tableau!$AK$3:$AK$5,0)&lt;=MATCH('Fiche perso'!$AF$3,Tableau!$AK$3:$AK$5,0),V186,""))</f>
        <v/>
      </c>
      <c r="V186" s="151"/>
      <c r="W186" s="194"/>
      <c r="X186" s="213"/>
    </row>
    <row r="187">
      <c r="A187" s="192" t="str">
        <f>IF(OR(C187="",'Fiche perso'!$AF$3=""),"",IF(MATCH(C187,Tableau!$AK$3:$AK$5,0)&lt;=MATCH('Fiche perso'!$AF$3,Tableau!$AK$3:$AK$5,0),B187,""))</f>
        <v/>
      </c>
      <c r="B187" s="194"/>
      <c r="C187" s="194"/>
      <c r="D187" s="199"/>
      <c r="E187" s="213"/>
      <c r="F187" s="179"/>
      <c r="G187" s="192" t="str">
        <f>IF(OR(H187="",'Fiche perso'!$AF$3=""),"",IF(MATCH(I187,Tableau!$AK$3:$AK$5,0)&lt;=MATCH('Fiche perso'!$AF$3,Tableau!$AK$3:$AK$5,0),H187,""))</f>
        <v/>
      </c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200"/>
      <c r="T187" s="200"/>
      <c r="U187" s="192" t="str">
        <f>IF(OR(V187="",'Fiche perso'!$AF$3=""),"",IF(MATCH(W187,Tableau!$AK$3:$AK$5,0)&lt;=MATCH('Fiche perso'!$AF$3,Tableau!$AK$3:$AK$5,0),V187,""))</f>
        <v/>
      </c>
      <c r="V187" s="151"/>
      <c r="W187" s="194"/>
      <c r="X187" s="213"/>
    </row>
    <row r="188">
      <c r="A188" s="192" t="str">
        <f>IF(OR(C188="",'Fiche perso'!$AF$3=""),"",IF(MATCH(C188,Tableau!$AK$3:$AK$5,0)&lt;=MATCH('Fiche perso'!$AF$3,Tableau!$AK$3:$AK$5,0),B188,""))</f>
        <v/>
      </c>
      <c r="B188" s="194"/>
      <c r="C188" s="194"/>
      <c r="D188" s="199"/>
      <c r="E188" s="213"/>
      <c r="F188" s="179"/>
      <c r="G188" s="192" t="str">
        <f>IF(OR(H188="",'Fiche perso'!$AF$3=""),"",IF(MATCH(I188,Tableau!$AK$3:$AK$5,0)&lt;=MATCH('Fiche perso'!$AF$3,Tableau!$AK$3:$AK$5,0),H188,""))</f>
        <v/>
      </c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200"/>
      <c r="T188" s="200"/>
      <c r="U188" s="192" t="str">
        <f>IF(OR(V188="",'Fiche perso'!$AF$3=""),"",IF(MATCH(W188,Tableau!$AK$3:$AK$5,0)&lt;=MATCH('Fiche perso'!$AF$3,Tableau!$AK$3:$AK$5,0),V188,""))</f>
        <v/>
      </c>
      <c r="V188" s="151"/>
      <c r="W188" s="194"/>
      <c r="X188" s="213"/>
    </row>
    <row r="189">
      <c r="A189" s="192" t="str">
        <f>IF(OR(C189="",'Fiche perso'!$AF$3=""),"",IF(MATCH(C189,Tableau!$AK$3:$AK$5,0)&lt;=MATCH('Fiche perso'!$AF$3,Tableau!$AK$3:$AK$5,0),B189,""))</f>
        <v/>
      </c>
      <c r="B189" s="194"/>
      <c r="C189" s="194"/>
      <c r="D189" s="199"/>
      <c r="E189" s="213"/>
      <c r="F189" s="179"/>
      <c r="G189" s="192" t="str">
        <f>IF(OR(H189="",'Fiche perso'!$AF$3=""),"",IF(MATCH(I189,Tableau!$AK$3:$AK$5,0)&lt;=MATCH('Fiche perso'!$AF$3,Tableau!$AK$3:$AK$5,0),H189,""))</f>
        <v/>
      </c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200"/>
      <c r="T189" s="200"/>
      <c r="U189" s="192" t="str">
        <f>IF(OR(V189="",'Fiche perso'!$AF$3=""),"",IF(MATCH(W189,Tableau!$AK$3:$AK$5,0)&lt;=MATCH('Fiche perso'!$AF$3,Tableau!$AK$3:$AK$5,0),V189,""))</f>
        <v/>
      </c>
      <c r="V189" s="151"/>
      <c r="W189" s="194"/>
      <c r="X189" s="213"/>
    </row>
    <row r="190">
      <c r="A190" s="192" t="str">
        <f>IF(OR(C190="",'Fiche perso'!$AF$3=""),"",IF(MATCH(C190,Tableau!$AK$3:$AK$5,0)&lt;=MATCH('Fiche perso'!$AF$3,Tableau!$AK$3:$AK$5,0),B190,""))</f>
        <v/>
      </c>
      <c r="B190" s="194"/>
      <c r="C190" s="194"/>
      <c r="D190" s="199"/>
      <c r="E190" s="213"/>
      <c r="F190" s="179"/>
      <c r="G190" s="192" t="str">
        <f>IF(OR(H190="",'Fiche perso'!$AF$3=""),"",IF(MATCH(I190,Tableau!$AK$3:$AK$5,0)&lt;=MATCH('Fiche perso'!$AF$3,Tableau!$AK$3:$AK$5,0),H190,""))</f>
        <v/>
      </c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200"/>
      <c r="T190" s="200"/>
      <c r="U190" s="192" t="str">
        <f>IF(OR(V190="",'Fiche perso'!$AF$3=""),"",IF(MATCH(W190,Tableau!$AK$3:$AK$5,0)&lt;=MATCH('Fiche perso'!$AF$3,Tableau!$AK$3:$AK$5,0),V190,""))</f>
        <v/>
      </c>
      <c r="V190" s="151"/>
      <c r="W190" s="194"/>
      <c r="X190" s="213"/>
    </row>
    <row r="191">
      <c r="A191" s="192" t="str">
        <f>IF(OR(C191="",'Fiche perso'!$AF$3=""),"",IF(MATCH(C191,Tableau!$AK$3:$AK$5,0)&lt;=MATCH('Fiche perso'!$AF$3,Tableau!$AK$3:$AK$5,0),B191,""))</f>
        <v/>
      </c>
      <c r="B191" s="194"/>
      <c r="C191" s="194"/>
      <c r="D191" s="199"/>
      <c r="E191" s="213"/>
      <c r="F191" s="179"/>
      <c r="G191" s="192" t="str">
        <f>IF(OR(H191="",'Fiche perso'!$AF$3=""),"",IF(MATCH(I191,Tableau!$AK$3:$AK$5,0)&lt;=MATCH('Fiche perso'!$AF$3,Tableau!$AK$3:$AK$5,0),H191,""))</f>
        <v/>
      </c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200"/>
      <c r="T191" s="200"/>
      <c r="U191" s="192" t="str">
        <f>IF(OR(V191="",'Fiche perso'!$AF$3=""),"",IF(MATCH(W191,Tableau!$AK$3:$AK$5,0)&lt;=MATCH('Fiche perso'!$AF$3,Tableau!$AK$3:$AK$5,0),V191,""))</f>
        <v/>
      </c>
      <c r="V191" s="151"/>
      <c r="W191" s="194"/>
      <c r="X191" s="213"/>
    </row>
    <row r="192">
      <c r="A192" s="192" t="str">
        <f>IF(OR(C192="",'Fiche perso'!$AF$3=""),"",IF(MATCH(C192,Tableau!$AK$3:$AK$5,0)&lt;=MATCH('Fiche perso'!$AF$3,Tableau!$AK$3:$AK$5,0),B192,""))</f>
        <v/>
      </c>
      <c r="B192" s="194"/>
      <c r="C192" s="194"/>
      <c r="D192" s="199"/>
      <c r="E192" s="213"/>
      <c r="F192" s="179"/>
      <c r="G192" s="192" t="str">
        <f>IF(OR(H192="",'Fiche perso'!$AF$3=""),"",IF(MATCH(I192,Tableau!$AK$3:$AK$5,0)&lt;=MATCH('Fiche perso'!$AF$3,Tableau!$AK$3:$AK$5,0),H192,""))</f>
        <v/>
      </c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200"/>
      <c r="T192" s="200"/>
      <c r="U192" s="192" t="str">
        <f>IF(OR(V192="",'Fiche perso'!$AF$3=""),"",IF(MATCH(W192,Tableau!$AK$3:$AK$5,0)&lt;=MATCH('Fiche perso'!$AF$3,Tableau!$AK$3:$AK$5,0),V192,""))</f>
        <v/>
      </c>
      <c r="V192" s="151"/>
      <c r="W192" s="194"/>
      <c r="X192" s="213"/>
    </row>
    <row r="193">
      <c r="A193" s="192" t="str">
        <f>IF(OR(C193="",'Fiche perso'!$AF$3=""),"",IF(MATCH(C193,Tableau!$AK$3:$AK$5,0)&lt;=MATCH('Fiche perso'!$AF$3,Tableau!$AK$3:$AK$5,0),B193,""))</f>
        <v/>
      </c>
      <c r="B193" s="194"/>
      <c r="C193" s="194"/>
      <c r="D193" s="199"/>
      <c r="E193" s="213"/>
      <c r="F193" s="179"/>
      <c r="G193" s="192" t="str">
        <f>IF(OR(H193="",'Fiche perso'!$AF$3=""),"",IF(MATCH(I193,Tableau!$AK$3:$AK$5,0)&lt;=MATCH('Fiche perso'!$AF$3,Tableau!$AK$3:$AK$5,0),H193,""))</f>
        <v/>
      </c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200"/>
      <c r="T193" s="200"/>
      <c r="U193" s="192" t="str">
        <f>IF(OR(V193="",'Fiche perso'!$AF$3=""),"",IF(MATCH(W193,Tableau!$AK$3:$AK$5,0)&lt;=MATCH('Fiche perso'!$AF$3,Tableau!$AK$3:$AK$5,0),V193,""))</f>
        <v/>
      </c>
      <c r="V193" s="151"/>
      <c r="W193" s="194"/>
      <c r="X193" s="213"/>
    </row>
    <row r="194">
      <c r="A194" s="192" t="str">
        <f>IF(OR(C194="",'Fiche perso'!$AF$3=""),"",IF(MATCH(C194,Tableau!$AK$3:$AK$5,0)&lt;=MATCH('Fiche perso'!$AF$3,Tableau!$AK$3:$AK$5,0),B194,""))</f>
        <v/>
      </c>
      <c r="B194" s="194"/>
      <c r="C194" s="194"/>
      <c r="D194" s="199"/>
      <c r="E194" s="213"/>
      <c r="F194" s="179"/>
      <c r="G194" s="192" t="str">
        <f>IF(OR(H194="",'Fiche perso'!$AF$3=""),"",IF(MATCH(I194,Tableau!$AK$3:$AK$5,0)&lt;=MATCH('Fiche perso'!$AF$3,Tableau!$AK$3:$AK$5,0),H194,""))</f>
        <v/>
      </c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200"/>
      <c r="T194" s="200"/>
      <c r="U194" s="192" t="str">
        <f>IF(OR(V194="",'Fiche perso'!$AF$3=""),"",IF(MATCH(W194,Tableau!$AK$3:$AK$5,0)&lt;=MATCH('Fiche perso'!$AF$3,Tableau!$AK$3:$AK$5,0),V194,""))</f>
        <v/>
      </c>
      <c r="V194" s="151"/>
      <c r="W194" s="194"/>
      <c r="X194" s="213"/>
    </row>
    <row r="195">
      <c r="A195" s="192" t="str">
        <f>IF(OR(C195="",'Fiche perso'!$AF$3=""),"",IF(MATCH(C195,Tableau!$AK$3:$AK$5,0)&lt;=MATCH('Fiche perso'!$AF$3,Tableau!$AK$3:$AK$5,0),B195,""))</f>
        <v/>
      </c>
      <c r="B195" s="194"/>
      <c r="C195" s="194"/>
      <c r="D195" s="199"/>
      <c r="E195" s="213"/>
      <c r="F195" s="179"/>
      <c r="G195" s="192" t="str">
        <f>IF(OR(H195="",'Fiche perso'!$AF$3=""),"",IF(MATCH(I195,Tableau!$AK$3:$AK$5,0)&lt;=MATCH('Fiche perso'!$AF$3,Tableau!$AK$3:$AK$5,0),H195,""))</f>
        <v/>
      </c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200"/>
      <c r="T195" s="200"/>
      <c r="U195" s="192" t="str">
        <f>IF(OR(V195="",'Fiche perso'!$AF$3=""),"",IF(MATCH(W195,Tableau!$AK$3:$AK$5,0)&lt;=MATCH('Fiche perso'!$AF$3,Tableau!$AK$3:$AK$5,0),V195,""))</f>
        <v/>
      </c>
      <c r="V195" s="151"/>
      <c r="W195" s="194"/>
      <c r="X195" s="213"/>
    </row>
    <row r="196">
      <c r="A196" s="192" t="str">
        <f>IF(OR(C196="",'Fiche perso'!$AF$3=""),"",IF(MATCH(C196,Tableau!$AK$3:$AK$5,0)&lt;=MATCH('Fiche perso'!$AF$3,Tableau!$AK$3:$AK$5,0),B196,""))</f>
        <v/>
      </c>
      <c r="B196" s="194"/>
      <c r="C196" s="194"/>
      <c r="D196" s="199"/>
      <c r="E196" s="213"/>
      <c r="F196" s="179"/>
      <c r="G196" s="192" t="str">
        <f>IF(OR(H196="",'Fiche perso'!$AF$3=""),"",IF(MATCH(I196,Tableau!$AK$3:$AK$5,0)&lt;=MATCH('Fiche perso'!$AF$3,Tableau!$AK$3:$AK$5,0),H196,""))</f>
        <v/>
      </c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200"/>
      <c r="T196" s="200"/>
      <c r="U196" s="192" t="str">
        <f>IF(OR(V196="",'Fiche perso'!$AF$3=""),"",IF(MATCH(W196,Tableau!$AK$3:$AK$5,0)&lt;=MATCH('Fiche perso'!$AF$3,Tableau!$AK$3:$AK$5,0),V196,""))</f>
        <v/>
      </c>
      <c r="V196" s="151"/>
      <c r="W196" s="194"/>
      <c r="X196" s="213"/>
    </row>
    <row r="197">
      <c r="A197" s="192" t="str">
        <f>IF(OR(C197="",'Fiche perso'!$AF$3=""),"",IF(MATCH(C197,Tableau!$AK$3:$AK$5,0)&lt;=MATCH('Fiche perso'!$AF$3,Tableau!$AK$3:$AK$5,0),B197,""))</f>
        <v/>
      </c>
      <c r="B197" s="194"/>
      <c r="C197" s="194"/>
      <c r="D197" s="199"/>
      <c r="E197" s="213"/>
      <c r="F197" s="179"/>
      <c r="G197" s="192" t="str">
        <f>IF(OR(H197="",'Fiche perso'!$AF$3=""),"",IF(MATCH(I197,Tableau!$AK$3:$AK$5,0)&lt;=MATCH('Fiche perso'!$AF$3,Tableau!$AK$3:$AK$5,0),H197,""))</f>
        <v/>
      </c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200"/>
      <c r="T197" s="200"/>
      <c r="U197" s="192" t="str">
        <f>IF(OR(V197="",'Fiche perso'!$AF$3=""),"",IF(MATCH(W197,Tableau!$AK$3:$AK$5,0)&lt;=MATCH('Fiche perso'!$AF$3,Tableau!$AK$3:$AK$5,0),V197,""))</f>
        <v/>
      </c>
      <c r="V197" s="151"/>
      <c r="W197" s="194"/>
      <c r="X197" s="213"/>
    </row>
    <row r="198">
      <c r="A198" s="192" t="str">
        <f>IF(OR(C198="",'Fiche perso'!$AF$3=""),"",IF(MATCH(C198,Tableau!$AK$3:$AK$5,0)&lt;=MATCH('Fiche perso'!$AF$3,Tableau!$AK$3:$AK$5,0),B198,""))</f>
        <v/>
      </c>
      <c r="B198" s="194"/>
      <c r="C198" s="194"/>
      <c r="D198" s="199"/>
      <c r="E198" s="213"/>
      <c r="F198" s="179"/>
      <c r="G198" s="192" t="str">
        <f>IF(OR(H198="",'Fiche perso'!$AF$3=""),"",IF(MATCH(I198,Tableau!$AK$3:$AK$5,0)&lt;=MATCH('Fiche perso'!$AF$3,Tableau!$AK$3:$AK$5,0),H198,""))</f>
        <v/>
      </c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200"/>
      <c r="T198" s="200"/>
      <c r="U198" s="192" t="str">
        <f>IF(OR(V198="",'Fiche perso'!$AF$3=""),"",IF(MATCH(W198,Tableau!$AK$3:$AK$5,0)&lt;=MATCH('Fiche perso'!$AF$3,Tableau!$AK$3:$AK$5,0),V198,""))</f>
        <v/>
      </c>
      <c r="V198" s="151"/>
      <c r="W198" s="194"/>
      <c r="X198" s="213"/>
    </row>
    <row r="199">
      <c r="A199" s="192" t="str">
        <f>IF(OR(C199="",'Fiche perso'!$AF$3=""),"",IF(MATCH(C199,Tableau!$AK$3:$AK$5,0)&lt;=MATCH('Fiche perso'!$AF$3,Tableau!$AK$3:$AK$5,0),B199,""))</f>
        <v/>
      </c>
      <c r="B199" s="194"/>
      <c r="C199" s="194"/>
      <c r="D199" s="199"/>
      <c r="E199" s="213"/>
      <c r="F199" s="179"/>
      <c r="G199" s="192" t="str">
        <f>IF(OR(H199="",'Fiche perso'!$AF$3=""),"",IF(MATCH(I199,Tableau!$AK$3:$AK$5,0)&lt;=MATCH('Fiche perso'!$AF$3,Tableau!$AK$3:$AK$5,0),H199,""))</f>
        <v/>
      </c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200"/>
      <c r="T199" s="200"/>
      <c r="U199" s="192" t="str">
        <f>IF(OR(V199="",'Fiche perso'!$AF$3=""),"",IF(MATCH(W199,Tableau!$AK$3:$AK$5,0)&lt;=MATCH('Fiche perso'!$AF$3,Tableau!$AK$3:$AK$5,0),V199,""))</f>
        <v/>
      </c>
      <c r="V199" s="151"/>
      <c r="W199" s="194"/>
      <c r="X199" s="213"/>
    </row>
    <row r="200">
      <c r="A200" s="192" t="str">
        <f>IF(OR(C200="",'Fiche perso'!$AF$3=""),"",IF(MATCH(C200,Tableau!$AK$3:$AK$5,0)&lt;=MATCH('Fiche perso'!$AF$3,Tableau!$AK$3:$AK$5,0),B200,""))</f>
        <v/>
      </c>
      <c r="B200" s="194"/>
      <c r="C200" s="194"/>
      <c r="D200" s="199"/>
      <c r="E200" s="213"/>
      <c r="F200" s="179"/>
      <c r="G200" s="192" t="str">
        <f>IF(OR(H200="",'Fiche perso'!$AF$3=""),"",IF(MATCH(I200,Tableau!$AK$3:$AK$5,0)&lt;=MATCH('Fiche perso'!$AF$3,Tableau!$AK$3:$AK$5,0),H200,""))</f>
        <v/>
      </c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200"/>
      <c r="T200" s="200"/>
      <c r="U200" s="192" t="str">
        <f>IF(OR(V200="",'Fiche perso'!$AF$3=""),"",IF(MATCH(W200,Tableau!$AK$3:$AK$5,0)&lt;=MATCH('Fiche perso'!$AF$3,Tableau!$AK$3:$AK$5,0),V200,""))</f>
        <v/>
      </c>
      <c r="V200" s="151"/>
      <c r="W200" s="194"/>
      <c r="X200" s="213"/>
    </row>
    <row r="201">
      <c r="A201" s="192" t="str">
        <f>IF(OR(C201="",'Fiche perso'!$AF$3=""),"",IF(MATCH(C201,Tableau!$AK$3:$AK$5,0)&lt;=MATCH('Fiche perso'!$AF$3,Tableau!$AK$3:$AK$5,0),B201,""))</f>
        <v/>
      </c>
      <c r="B201" s="194"/>
      <c r="C201" s="194"/>
      <c r="D201" s="199"/>
      <c r="E201" s="213"/>
      <c r="F201" s="179"/>
      <c r="G201" s="192" t="str">
        <f>IF(OR(H201="",'Fiche perso'!$AF$3=""),"",IF(MATCH(I201,Tableau!$AK$3:$AK$5,0)&lt;=MATCH('Fiche perso'!$AF$3,Tableau!$AK$3:$AK$5,0),H201,""))</f>
        <v/>
      </c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200"/>
      <c r="T201" s="200"/>
      <c r="U201" s="192" t="str">
        <f>IF(OR(V201="",'Fiche perso'!$AF$3=""),"",IF(MATCH(W201,Tableau!$AK$3:$AK$5,0)&lt;=MATCH('Fiche perso'!$AF$3,Tableau!$AK$3:$AK$5,0),V201,""))</f>
        <v/>
      </c>
      <c r="V201" s="151"/>
      <c r="W201" s="194"/>
      <c r="X201" s="213"/>
    </row>
    <row r="202">
      <c r="A202" s="192" t="str">
        <f>IF(OR(C202="",'Fiche perso'!$AF$3=""),"",IF(MATCH(C202,Tableau!$AK$3:$AK$5,0)&lt;=MATCH('Fiche perso'!$AF$3,Tableau!$AK$3:$AK$5,0),B202,""))</f>
        <v/>
      </c>
      <c r="B202" s="194"/>
      <c r="C202" s="194"/>
      <c r="D202" s="199"/>
      <c r="E202" s="213"/>
      <c r="F202" s="179"/>
      <c r="G202" s="192" t="str">
        <f>IF(OR(H202="",'Fiche perso'!$AF$3=""),"",IF(MATCH(I202,Tableau!$AK$3:$AK$5,0)&lt;=MATCH('Fiche perso'!$AF$3,Tableau!$AK$3:$AK$5,0),H202,""))</f>
        <v/>
      </c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200"/>
      <c r="T202" s="200"/>
      <c r="U202" s="192" t="str">
        <f>IF(OR(V202="",'Fiche perso'!$AF$3=""),"",IF(MATCH(W202,Tableau!$AK$3:$AK$5,0)&lt;=MATCH('Fiche perso'!$AF$3,Tableau!$AK$3:$AK$5,0),V202,""))</f>
        <v/>
      </c>
      <c r="V202" s="151"/>
      <c r="W202" s="194"/>
      <c r="X202" s="213"/>
    </row>
    <row r="203">
      <c r="A203" s="192" t="str">
        <f>IF(OR(C203="",'Fiche perso'!$AF$3=""),"",IF(MATCH(C203,Tableau!$AK$3:$AK$5,0)&lt;=MATCH('Fiche perso'!$AF$3,Tableau!$AK$3:$AK$5,0),B203,""))</f>
        <v/>
      </c>
      <c r="B203" s="194"/>
      <c r="C203" s="194"/>
      <c r="D203" s="199"/>
      <c r="E203" s="213"/>
      <c r="F203" s="179"/>
      <c r="G203" s="192" t="str">
        <f>IF(OR(H203="",'Fiche perso'!$AF$3=""),"",IF(MATCH(I203,Tableau!$AK$3:$AK$5,0)&lt;=MATCH('Fiche perso'!$AF$3,Tableau!$AK$3:$AK$5,0),H203,""))</f>
        <v/>
      </c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200"/>
      <c r="T203" s="200"/>
      <c r="U203" s="192" t="str">
        <f>IF(OR(V203="",'Fiche perso'!$AF$3=""),"",IF(MATCH(W203,Tableau!$AK$3:$AK$5,0)&lt;=MATCH('Fiche perso'!$AF$3,Tableau!$AK$3:$AK$5,0),V203,""))</f>
        <v/>
      </c>
      <c r="V203" s="151"/>
      <c r="W203" s="194"/>
      <c r="X203" s="213"/>
    </row>
    <row r="204">
      <c r="A204" s="192" t="str">
        <f>IF(OR(C204="",'Fiche perso'!$AF$3=""),"",IF(MATCH(C204,Tableau!$AK$3:$AK$5,0)&lt;=MATCH('Fiche perso'!$AF$3,Tableau!$AK$3:$AK$5,0),B204,""))</f>
        <v/>
      </c>
      <c r="B204" s="194"/>
      <c r="C204" s="194"/>
      <c r="D204" s="199"/>
      <c r="E204" s="213"/>
      <c r="F204" s="179"/>
      <c r="G204" s="192" t="str">
        <f>IF(OR(H204="",'Fiche perso'!$AF$3=""),"",IF(MATCH(I204,Tableau!$AK$3:$AK$5,0)&lt;=MATCH('Fiche perso'!$AF$3,Tableau!$AK$3:$AK$5,0),H204,""))</f>
        <v/>
      </c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200"/>
      <c r="T204" s="200"/>
      <c r="U204" s="192" t="str">
        <f>IF(OR(V204="",'Fiche perso'!$AF$3=""),"",IF(MATCH(W204,Tableau!$AK$3:$AK$5,0)&lt;=MATCH('Fiche perso'!$AF$3,Tableau!$AK$3:$AK$5,0),V204,""))</f>
        <v/>
      </c>
      <c r="V204" s="151"/>
      <c r="W204" s="194"/>
      <c r="X204" s="213"/>
    </row>
    <row r="205">
      <c r="A205" s="192" t="str">
        <f>IF(OR(C205="",'Fiche perso'!$AF$3=""),"",IF(MATCH(C205,Tableau!$AK$3:$AK$5,0)&lt;=MATCH('Fiche perso'!$AF$3,Tableau!$AK$3:$AK$5,0),B205,""))</f>
        <v/>
      </c>
      <c r="B205" s="194"/>
      <c r="C205" s="194"/>
      <c r="D205" s="199"/>
      <c r="E205" s="213"/>
      <c r="F205" s="179"/>
      <c r="G205" s="192" t="str">
        <f>IF(OR(H205="",'Fiche perso'!$AF$3=""),"",IF(MATCH(I205,Tableau!$AK$3:$AK$5,0)&lt;=MATCH('Fiche perso'!$AF$3,Tableau!$AK$3:$AK$5,0),H205,""))</f>
        <v/>
      </c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200"/>
      <c r="T205" s="200"/>
      <c r="U205" s="192" t="str">
        <f>IF(OR(V205="",'Fiche perso'!$AF$3=""),"",IF(MATCH(W205,Tableau!$AK$3:$AK$5,0)&lt;=MATCH('Fiche perso'!$AF$3,Tableau!$AK$3:$AK$5,0),V205,""))</f>
        <v/>
      </c>
      <c r="V205" s="151"/>
      <c r="W205" s="194"/>
      <c r="X205" s="213"/>
    </row>
    <row r="206">
      <c r="A206" s="192" t="str">
        <f>IF(OR(C206="",'Fiche perso'!$AF$3=""),"",IF(MATCH(C206,Tableau!$AK$3:$AK$5,0)&lt;=MATCH('Fiche perso'!$AF$3,Tableau!$AK$3:$AK$5,0),B206,""))</f>
        <v/>
      </c>
      <c r="B206" s="194"/>
      <c r="C206" s="194"/>
      <c r="D206" s="199"/>
      <c r="E206" s="213"/>
      <c r="F206" s="179"/>
      <c r="G206" s="192" t="str">
        <f>IF(OR(H206="",'Fiche perso'!$AF$3=""),"",IF(MATCH(I206,Tableau!$AK$3:$AK$5,0)&lt;=MATCH('Fiche perso'!$AF$3,Tableau!$AK$3:$AK$5,0),H206,""))</f>
        <v/>
      </c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200"/>
      <c r="T206" s="200"/>
      <c r="U206" s="192" t="str">
        <f>IF(OR(V206="",'Fiche perso'!$AF$3=""),"",IF(MATCH(W206,Tableau!$AK$3:$AK$5,0)&lt;=MATCH('Fiche perso'!$AF$3,Tableau!$AK$3:$AK$5,0),V206,""))</f>
        <v/>
      </c>
      <c r="V206" s="151"/>
      <c r="W206" s="194"/>
      <c r="X206" s="213"/>
    </row>
    <row r="207">
      <c r="A207" s="192" t="str">
        <f>IF(OR(C207="",'Fiche perso'!$AF$3=""),"",IF(MATCH(C207,Tableau!$AK$3:$AK$5,0)&lt;=MATCH('Fiche perso'!$AF$3,Tableau!$AK$3:$AK$5,0),B207,""))</f>
        <v/>
      </c>
      <c r="B207" s="194"/>
      <c r="C207" s="194"/>
      <c r="D207" s="199"/>
      <c r="E207" s="213"/>
      <c r="F207" s="179"/>
      <c r="G207" s="192" t="str">
        <f>IF(OR(H207="",'Fiche perso'!$AF$3=""),"",IF(MATCH(I207,Tableau!$AK$3:$AK$5,0)&lt;=MATCH('Fiche perso'!$AF$3,Tableau!$AK$3:$AK$5,0),H207,""))</f>
        <v/>
      </c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200"/>
      <c r="T207" s="200"/>
      <c r="U207" s="192" t="str">
        <f>IF(OR(V207="",'Fiche perso'!$AF$3=""),"",IF(MATCH(W207,Tableau!$AK$3:$AK$5,0)&lt;=MATCH('Fiche perso'!$AF$3,Tableau!$AK$3:$AK$5,0),V207,""))</f>
        <v/>
      </c>
      <c r="V207" s="151"/>
      <c r="W207" s="194"/>
      <c r="X207" s="213"/>
    </row>
    <row r="208">
      <c r="A208" s="192" t="str">
        <f>IF(OR(C208="",'Fiche perso'!$AF$3=""),"",IF(MATCH(C208,Tableau!$AK$3:$AK$5,0)&lt;=MATCH('Fiche perso'!$AF$3,Tableau!$AK$3:$AK$5,0),B208,""))</f>
        <v/>
      </c>
      <c r="B208" s="194"/>
      <c r="C208" s="194"/>
      <c r="D208" s="199"/>
      <c r="E208" s="213"/>
      <c r="F208" s="179"/>
      <c r="G208" s="192" t="str">
        <f>IF(OR(H208="",'Fiche perso'!$AF$3=""),"",IF(MATCH(I208,Tableau!$AK$3:$AK$5,0)&lt;=MATCH('Fiche perso'!$AF$3,Tableau!$AK$3:$AK$5,0),H208,""))</f>
        <v/>
      </c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200"/>
      <c r="T208" s="200"/>
      <c r="U208" s="192" t="str">
        <f>IF(OR(V208="",'Fiche perso'!$AF$3=""),"",IF(MATCH(W208,Tableau!$AK$3:$AK$5,0)&lt;=MATCH('Fiche perso'!$AF$3,Tableau!$AK$3:$AK$5,0),V208,""))</f>
        <v/>
      </c>
      <c r="V208" s="151"/>
      <c r="W208" s="194"/>
      <c r="X208" s="213"/>
    </row>
    <row r="209">
      <c r="A209" s="192" t="str">
        <f>IF(OR(C209="",'Fiche perso'!$AF$3=""),"",IF(MATCH(C209,Tableau!$AK$3:$AK$5,0)&lt;=MATCH('Fiche perso'!$AF$3,Tableau!$AK$3:$AK$5,0),B209,""))</f>
        <v/>
      </c>
      <c r="B209" s="194"/>
      <c r="C209" s="194"/>
      <c r="D209" s="199"/>
      <c r="E209" s="213"/>
      <c r="F209" s="179"/>
      <c r="G209" s="192" t="str">
        <f>IF(OR(H209="",'Fiche perso'!$AF$3=""),"",IF(MATCH(I209,Tableau!$AK$3:$AK$5,0)&lt;=MATCH('Fiche perso'!$AF$3,Tableau!$AK$3:$AK$5,0),H209,""))</f>
        <v/>
      </c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200"/>
      <c r="T209" s="200"/>
      <c r="U209" s="192" t="str">
        <f>IF(OR(V209="",'Fiche perso'!$AF$3=""),"",IF(MATCH(W209,Tableau!$AK$3:$AK$5,0)&lt;=MATCH('Fiche perso'!$AF$3,Tableau!$AK$3:$AK$5,0),V209,""))</f>
        <v/>
      </c>
      <c r="V209" s="151"/>
      <c r="W209" s="194"/>
      <c r="X209" s="213"/>
    </row>
    <row r="210">
      <c r="A210" s="192" t="str">
        <f>IF(OR(C210="",'Fiche perso'!$AF$3=""),"",IF(MATCH(C210,Tableau!$AK$3:$AK$5,0)&lt;=MATCH('Fiche perso'!$AF$3,Tableau!$AK$3:$AK$5,0),B210,""))</f>
        <v/>
      </c>
      <c r="B210" s="194"/>
      <c r="C210" s="194"/>
      <c r="D210" s="199"/>
      <c r="E210" s="213"/>
      <c r="F210" s="179"/>
      <c r="G210" s="192" t="str">
        <f>IF(OR(H210="",'Fiche perso'!$AF$3=""),"",IF(MATCH(I210,Tableau!$AK$3:$AK$5,0)&lt;=MATCH('Fiche perso'!$AF$3,Tableau!$AK$3:$AK$5,0),H210,""))</f>
        <v/>
      </c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200"/>
      <c r="T210" s="200"/>
      <c r="U210" s="192" t="str">
        <f>IF(OR(V210="",'Fiche perso'!$AF$3=""),"",IF(MATCH(W210,Tableau!$AK$3:$AK$5,0)&lt;=MATCH('Fiche perso'!$AF$3,Tableau!$AK$3:$AK$5,0),V210,""))</f>
        <v/>
      </c>
      <c r="V210" s="151"/>
      <c r="W210" s="194"/>
      <c r="X210" s="213"/>
    </row>
    <row r="211">
      <c r="A211" s="192" t="str">
        <f>IF(OR(C211="",'Fiche perso'!$AF$3=""),"",IF(MATCH(C211,Tableau!$AK$3:$AK$5,0)&lt;=MATCH('Fiche perso'!$AF$3,Tableau!$AK$3:$AK$5,0),B211,""))</f>
        <v/>
      </c>
      <c r="B211" s="194"/>
      <c r="C211" s="194"/>
      <c r="D211" s="199"/>
      <c r="E211" s="213"/>
      <c r="F211" s="179"/>
      <c r="G211" s="192" t="str">
        <f>IF(OR(H211="",'Fiche perso'!$AF$3=""),"",IF(MATCH(I211,Tableau!$AK$3:$AK$5,0)&lt;=MATCH('Fiche perso'!$AF$3,Tableau!$AK$3:$AK$5,0),H211,""))</f>
        <v/>
      </c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200"/>
      <c r="T211" s="200"/>
      <c r="U211" s="192" t="str">
        <f>IF(OR(V211="",'Fiche perso'!$AF$3=""),"",IF(MATCH(W211,Tableau!$AK$3:$AK$5,0)&lt;=MATCH('Fiche perso'!$AF$3,Tableau!$AK$3:$AK$5,0),V211,""))</f>
        <v/>
      </c>
      <c r="V211" s="151"/>
      <c r="W211" s="194"/>
      <c r="X211" s="213"/>
    </row>
    <row r="212">
      <c r="A212" s="192" t="str">
        <f>IF(OR(C212="",'Fiche perso'!$AF$3=""),"",IF(MATCH(C212,Tableau!$AK$3:$AK$5,0)&lt;=MATCH('Fiche perso'!$AF$3,Tableau!$AK$3:$AK$5,0),B212,""))</f>
        <v/>
      </c>
      <c r="B212" s="194"/>
      <c r="C212" s="194"/>
      <c r="D212" s="199"/>
      <c r="E212" s="213"/>
      <c r="F212" s="179"/>
      <c r="G212" s="192" t="str">
        <f>IF(OR(H212="",'Fiche perso'!$AF$3=""),"",IF(MATCH(I212,Tableau!$AK$3:$AK$5,0)&lt;=MATCH('Fiche perso'!$AF$3,Tableau!$AK$3:$AK$5,0),H212,""))</f>
        <v/>
      </c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200"/>
      <c r="T212" s="200"/>
      <c r="U212" s="192" t="str">
        <f>IF(OR(V212="",'Fiche perso'!$AF$3=""),"",IF(MATCH(W212,Tableau!$AK$3:$AK$5,0)&lt;=MATCH('Fiche perso'!$AF$3,Tableau!$AK$3:$AK$5,0),V212,""))</f>
        <v/>
      </c>
      <c r="V212" s="151"/>
      <c r="W212" s="194"/>
      <c r="X212" s="213"/>
    </row>
    <row r="213">
      <c r="A213" s="192" t="str">
        <f>IF(OR(C213="",'Fiche perso'!$AF$3=""),"",IF(MATCH(C213,Tableau!$AK$3:$AK$5,0)&lt;=MATCH('Fiche perso'!$AF$3,Tableau!$AK$3:$AK$5,0),B213,""))</f>
        <v/>
      </c>
      <c r="B213" s="194"/>
      <c r="C213" s="194"/>
      <c r="D213" s="199"/>
      <c r="E213" s="213"/>
      <c r="F213" s="179"/>
      <c r="G213" s="192" t="str">
        <f>IF(OR(H213="",'Fiche perso'!$AF$3=""),"",IF(MATCH(I213,Tableau!$AK$3:$AK$5,0)&lt;=MATCH('Fiche perso'!$AF$3,Tableau!$AK$3:$AK$5,0),H213,""))</f>
        <v/>
      </c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200"/>
      <c r="T213" s="200"/>
      <c r="U213" s="192" t="str">
        <f>IF(OR(V213="",'Fiche perso'!$AF$3=""),"",IF(MATCH(W213,Tableau!$AK$3:$AK$5,0)&lt;=MATCH('Fiche perso'!$AF$3,Tableau!$AK$3:$AK$5,0),V213,""))</f>
        <v/>
      </c>
      <c r="V213" s="151"/>
      <c r="W213" s="194"/>
      <c r="X213" s="213"/>
    </row>
    <row r="214">
      <c r="A214" s="192" t="str">
        <f>IF(OR(C214="",'Fiche perso'!$AF$3=""),"",IF(MATCH(C214,Tableau!$AK$3:$AK$5,0)&lt;=MATCH('Fiche perso'!$AF$3,Tableau!$AK$3:$AK$5,0),B214,""))</f>
        <v/>
      </c>
      <c r="B214" s="194"/>
      <c r="C214" s="194"/>
      <c r="D214" s="199"/>
      <c r="E214" s="213"/>
      <c r="F214" s="179"/>
      <c r="G214" s="192" t="str">
        <f>IF(OR(H214="",'Fiche perso'!$AF$3=""),"",IF(MATCH(I214,Tableau!$AK$3:$AK$5,0)&lt;=MATCH('Fiche perso'!$AF$3,Tableau!$AK$3:$AK$5,0),H214,""))</f>
        <v/>
      </c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200"/>
      <c r="T214" s="200"/>
      <c r="U214" s="192" t="str">
        <f>IF(OR(V214="",'Fiche perso'!$AF$3=""),"",IF(MATCH(W214,Tableau!$AK$3:$AK$5,0)&lt;=MATCH('Fiche perso'!$AF$3,Tableau!$AK$3:$AK$5,0),V214,""))</f>
        <v/>
      </c>
      <c r="V214" s="151"/>
      <c r="W214" s="194"/>
      <c r="X214" s="213"/>
    </row>
    <row r="215">
      <c r="A215" s="192" t="str">
        <f>IF(OR(C215="",'Fiche perso'!$AF$3=""),"",IF(MATCH(C215,Tableau!$AK$3:$AK$5,0)&lt;=MATCH('Fiche perso'!$AF$3,Tableau!$AK$3:$AK$5,0),B215,""))</f>
        <v/>
      </c>
      <c r="B215" s="194"/>
      <c r="C215" s="194"/>
      <c r="D215" s="199"/>
      <c r="E215" s="213"/>
      <c r="F215" s="179"/>
      <c r="G215" s="192" t="str">
        <f>IF(OR(H215="",'Fiche perso'!$AF$3=""),"",IF(MATCH(I215,Tableau!$AK$3:$AK$5,0)&lt;=MATCH('Fiche perso'!$AF$3,Tableau!$AK$3:$AK$5,0),H215,""))</f>
        <v/>
      </c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200"/>
      <c r="T215" s="200"/>
      <c r="U215" s="192" t="str">
        <f>IF(OR(V215="",'Fiche perso'!$AF$3=""),"",IF(MATCH(W215,Tableau!$AK$3:$AK$5,0)&lt;=MATCH('Fiche perso'!$AF$3,Tableau!$AK$3:$AK$5,0),V215,""))</f>
        <v/>
      </c>
      <c r="V215" s="151"/>
      <c r="W215" s="194"/>
      <c r="X215" s="213"/>
    </row>
    <row r="216">
      <c r="A216" s="192" t="str">
        <f>IF(OR(C216="",'Fiche perso'!$AF$3=""),"",IF(MATCH(C216,Tableau!$AK$3:$AK$5,0)&lt;=MATCH('Fiche perso'!$AF$3,Tableau!$AK$3:$AK$5,0),B216,""))</f>
        <v/>
      </c>
      <c r="B216" s="194"/>
      <c r="C216" s="194"/>
      <c r="D216" s="199"/>
      <c r="E216" s="213"/>
      <c r="F216" s="179"/>
      <c r="G216" s="192" t="str">
        <f>IF(OR(H216="",'Fiche perso'!$AF$3=""),"",IF(MATCH(I216,Tableau!$AK$3:$AK$5,0)&lt;=MATCH('Fiche perso'!$AF$3,Tableau!$AK$3:$AK$5,0),H216,""))</f>
        <v/>
      </c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200"/>
      <c r="T216" s="200"/>
      <c r="U216" s="192" t="str">
        <f>IF(OR(V216="",'Fiche perso'!$AF$3=""),"",IF(MATCH(W216,Tableau!$AK$3:$AK$5,0)&lt;=MATCH('Fiche perso'!$AF$3,Tableau!$AK$3:$AK$5,0),V216,""))</f>
        <v/>
      </c>
      <c r="V216" s="151"/>
      <c r="W216" s="194"/>
      <c r="X216" s="213"/>
    </row>
    <row r="217">
      <c r="A217" s="192" t="str">
        <f>IF(OR(C217="",'Fiche perso'!$AF$3=""),"",IF(MATCH(C217,Tableau!$AK$3:$AK$5,0)&lt;=MATCH('Fiche perso'!$AF$3,Tableau!$AK$3:$AK$5,0),B217,""))</f>
        <v/>
      </c>
      <c r="B217" s="194"/>
      <c r="C217" s="194"/>
      <c r="D217" s="199"/>
      <c r="E217" s="213"/>
      <c r="F217" s="179"/>
      <c r="G217" s="192" t="str">
        <f>IF(OR(H217="",'Fiche perso'!$AF$3=""),"",IF(MATCH(I217,Tableau!$AK$3:$AK$5,0)&lt;=MATCH('Fiche perso'!$AF$3,Tableau!$AK$3:$AK$5,0),H217,""))</f>
        <v/>
      </c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200"/>
      <c r="T217" s="200"/>
      <c r="U217" s="192" t="str">
        <f>IF(OR(V217="",'Fiche perso'!$AF$3=""),"",IF(MATCH(W217,Tableau!$AK$3:$AK$5,0)&lt;=MATCH('Fiche perso'!$AF$3,Tableau!$AK$3:$AK$5,0),V217,""))</f>
        <v/>
      </c>
      <c r="V217" s="151"/>
      <c r="W217" s="194"/>
      <c r="X217" s="213"/>
    </row>
    <row r="218">
      <c r="A218" s="192" t="str">
        <f>IF(OR(C218="",'Fiche perso'!$AF$3=""),"",IF(MATCH(C218,Tableau!$AK$3:$AK$5,0)&lt;=MATCH('Fiche perso'!$AF$3,Tableau!$AK$3:$AK$5,0),B218,""))</f>
        <v/>
      </c>
      <c r="B218" s="194"/>
      <c r="C218" s="194"/>
      <c r="D218" s="199"/>
      <c r="E218" s="213"/>
      <c r="F218" s="179"/>
      <c r="G218" s="192" t="str">
        <f>IF(OR(H218="",'Fiche perso'!$AF$3=""),"",IF(MATCH(I218,Tableau!$AK$3:$AK$5,0)&lt;=MATCH('Fiche perso'!$AF$3,Tableau!$AK$3:$AK$5,0),H218,""))</f>
        <v/>
      </c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200"/>
      <c r="T218" s="200"/>
      <c r="U218" s="192" t="str">
        <f>IF(OR(V218="",'Fiche perso'!$AF$3=""),"",IF(MATCH(W218,Tableau!$AK$3:$AK$5,0)&lt;=MATCH('Fiche perso'!$AF$3,Tableau!$AK$3:$AK$5,0),V218,""))</f>
        <v/>
      </c>
      <c r="V218" s="151"/>
      <c r="W218" s="194"/>
      <c r="X218" s="213"/>
    </row>
    <row r="219">
      <c r="A219" s="192" t="str">
        <f>IF(OR(C219="",'Fiche perso'!$AF$3=""),"",IF(MATCH(C219,Tableau!$AK$3:$AK$5,0)&lt;=MATCH('Fiche perso'!$AF$3,Tableau!$AK$3:$AK$5,0),B219,""))</f>
        <v/>
      </c>
      <c r="B219" s="194"/>
      <c r="C219" s="194"/>
      <c r="D219" s="199"/>
      <c r="E219" s="213"/>
      <c r="F219" s="179"/>
      <c r="G219" s="192" t="str">
        <f>IF(OR(H219="",'Fiche perso'!$AF$3=""),"",IF(MATCH(I219,Tableau!$AK$3:$AK$5,0)&lt;=MATCH('Fiche perso'!$AF$3,Tableau!$AK$3:$AK$5,0),H219,""))</f>
        <v/>
      </c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200"/>
      <c r="T219" s="200"/>
      <c r="U219" s="192" t="str">
        <f>IF(OR(V219="",'Fiche perso'!$AF$3=""),"",IF(MATCH(W219,Tableau!$AK$3:$AK$5,0)&lt;=MATCH('Fiche perso'!$AF$3,Tableau!$AK$3:$AK$5,0),V219,""))</f>
        <v/>
      </c>
      <c r="V219" s="151"/>
      <c r="W219" s="194"/>
      <c r="X219" s="213"/>
    </row>
    <row r="220">
      <c r="A220" s="192" t="str">
        <f>IF(OR(C220="",'Fiche perso'!$AF$3=""),"",IF(MATCH(C220,Tableau!$AK$3:$AK$5,0)&lt;=MATCH('Fiche perso'!$AF$3,Tableau!$AK$3:$AK$5,0),B220,""))</f>
        <v/>
      </c>
      <c r="B220" s="194"/>
      <c r="C220" s="194"/>
      <c r="D220" s="199"/>
      <c r="E220" s="213"/>
      <c r="F220" s="179"/>
      <c r="G220" s="192" t="str">
        <f>IF(OR(H220="",'Fiche perso'!$AF$3=""),"",IF(MATCH(I220,Tableau!$AK$3:$AK$5,0)&lt;=MATCH('Fiche perso'!$AF$3,Tableau!$AK$3:$AK$5,0),H220,""))</f>
        <v/>
      </c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200"/>
      <c r="T220" s="200"/>
      <c r="U220" s="192" t="str">
        <f>IF(OR(V220="",'Fiche perso'!$AF$3=""),"",IF(MATCH(W220,Tableau!$AK$3:$AK$5,0)&lt;=MATCH('Fiche perso'!$AF$3,Tableau!$AK$3:$AK$5,0),V220,""))</f>
        <v/>
      </c>
      <c r="V220" s="151"/>
      <c r="W220" s="194"/>
      <c r="X220" s="213"/>
    </row>
    <row r="221">
      <c r="A221" s="192" t="str">
        <f>IF(OR(C221="",'Fiche perso'!$AF$3=""),"",IF(MATCH(C221,Tableau!$AK$3:$AK$5,0)&lt;=MATCH('Fiche perso'!$AF$3,Tableau!$AK$3:$AK$5,0),B221,""))</f>
        <v/>
      </c>
      <c r="B221" s="194"/>
      <c r="C221" s="194"/>
      <c r="D221" s="199"/>
      <c r="E221" s="213"/>
      <c r="F221" s="179"/>
      <c r="G221" s="192" t="str">
        <f>IF(OR(H221="",'Fiche perso'!$AF$3=""),"",IF(MATCH(I221,Tableau!$AK$3:$AK$5,0)&lt;=MATCH('Fiche perso'!$AF$3,Tableau!$AK$3:$AK$5,0),H221,""))</f>
        <v/>
      </c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200"/>
      <c r="T221" s="200"/>
      <c r="U221" s="192" t="str">
        <f>IF(OR(V221="",'Fiche perso'!$AF$3=""),"",IF(MATCH(W221,Tableau!$AK$3:$AK$5,0)&lt;=MATCH('Fiche perso'!$AF$3,Tableau!$AK$3:$AK$5,0),V221,""))</f>
        <v/>
      </c>
      <c r="V221" s="151"/>
      <c r="W221" s="194"/>
      <c r="X221" s="213"/>
    </row>
    <row r="222">
      <c r="A222" s="192" t="str">
        <f>IF(OR(C222="",'Fiche perso'!$AF$3=""),"",IF(MATCH(C222,Tableau!$AK$3:$AK$5,0)&lt;=MATCH('Fiche perso'!$AF$3,Tableau!$AK$3:$AK$5,0),B222,""))</f>
        <v/>
      </c>
      <c r="B222" s="194"/>
      <c r="C222" s="194"/>
      <c r="D222" s="199"/>
      <c r="E222" s="213"/>
      <c r="F222" s="179"/>
      <c r="G222" s="192" t="str">
        <f>IF(OR(H222="",'Fiche perso'!$AF$3=""),"",IF(MATCH(I222,Tableau!$AK$3:$AK$5,0)&lt;=MATCH('Fiche perso'!$AF$3,Tableau!$AK$3:$AK$5,0),H222,""))</f>
        <v/>
      </c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200"/>
      <c r="T222" s="200"/>
      <c r="U222" s="192" t="str">
        <f>IF(OR(V222="",'Fiche perso'!$AF$3=""),"",IF(MATCH(W222,Tableau!$AK$3:$AK$5,0)&lt;=MATCH('Fiche perso'!$AF$3,Tableau!$AK$3:$AK$5,0),V222,""))</f>
        <v/>
      </c>
      <c r="V222" s="151"/>
      <c r="W222" s="194"/>
      <c r="X222" s="213"/>
    </row>
    <row r="223">
      <c r="A223" s="192" t="str">
        <f>IF(OR(C223="",'Fiche perso'!$AF$3=""),"",IF(MATCH(C223,Tableau!$AK$3:$AK$5,0)&lt;=MATCH('Fiche perso'!$AF$3,Tableau!$AK$3:$AK$5,0),B223,""))</f>
        <v/>
      </c>
      <c r="B223" s="194"/>
      <c r="C223" s="194"/>
      <c r="D223" s="199"/>
      <c r="E223" s="213"/>
      <c r="F223" s="179"/>
      <c r="G223" s="192" t="str">
        <f>IF(OR(H223="",'Fiche perso'!$AF$3=""),"",IF(MATCH(I223,Tableau!$AK$3:$AK$5,0)&lt;=MATCH('Fiche perso'!$AF$3,Tableau!$AK$3:$AK$5,0),H223,""))</f>
        <v/>
      </c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200"/>
      <c r="T223" s="200"/>
      <c r="U223" s="192" t="str">
        <f>IF(OR(V223="",'Fiche perso'!$AF$3=""),"",IF(MATCH(W223,Tableau!$AK$3:$AK$5,0)&lt;=MATCH('Fiche perso'!$AF$3,Tableau!$AK$3:$AK$5,0),V223,""))</f>
        <v/>
      </c>
      <c r="V223" s="151"/>
      <c r="W223" s="194"/>
      <c r="X223" s="213"/>
    </row>
    <row r="224">
      <c r="A224" s="192" t="str">
        <f>IF(OR(C224="",'Fiche perso'!$AF$3=""),"",IF(MATCH(C224,Tableau!$AK$3:$AK$5,0)&lt;=MATCH('Fiche perso'!$AF$3,Tableau!$AK$3:$AK$5,0),B224,""))</f>
        <v/>
      </c>
      <c r="B224" s="194"/>
      <c r="C224" s="194"/>
      <c r="D224" s="199"/>
      <c r="E224" s="213"/>
      <c r="F224" s="179"/>
      <c r="G224" s="192" t="str">
        <f>IF(OR(H224="",'Fiche perso'!$AF$3=""),"",IF(MATCH(I224,Tableau!$AK$3:$AK$5,0)&lt;=MATCH('Fiche perso'!$AF$3,Tableau!$AK$3:$AK$5,0),H224,""))</f>
        <v/>
      </c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200"/>
      <c r="T224" s="200"/>
      <c r="U224" s="192" t="str">
        <f>IF(OR(V224="",'Fiche perso'!$AF$3=""),"",IF(MATCH(W224,Tableau!$AK$3:$AK$5,0)&lt;=MATCH('Fiche perso'!$AF$3,Tableau!$AK$3:$AK$5,0),V224,""))</f>
        <v/>
      </c>
      <c r="V224" s="151"/>
      <c r="W224" s="194"/>
      <c r="X224" s="213"/>
    </row>
    <row r="225">
      <c r="A225" s="192" t="str">
        <f>IF(OR(C225="",'Fiche perso'!$AF$3=""),"",IF(MATCH(C225,Tableau!$AK$3:$AK$5,0)&lt;=MATCH('Fiche perso'!$AF$3,Tableau!$AK$3:$AK$5,0),B225,""))</f>
        <v/>
      </c>
      <c r="B225" s="194"/>
      <c r="C225" s="194"/>
      <c r="D225" s="199"/>
      <c r="E225" s="213"/>
      <c r="F225" s="179"/>
      <c r="G225" s="192" t="str">
        <f>IF(OR(H225="",'Fiche perso'!$AF$3=""),"",IF(MATCH(I225,Tableau!$AK$3:$AK$5,0)&lt;=MATCH('Fiche perso'!$AF$3,Tableau!$AK$3:$AK$5,0),H225,""))</f>
        <v/>
      </c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200"/>
      <c r="T225" s="200"/>
      <c r="U225" s="192" t="str">
        <f>IF(OR(V225="",'Fiche perso'!$AF$3=""),"",IF(MATCH(W225,Tableau!$AK$3:$AK$5,0)&lt;=MATCH('Fiche perso'!$AF$3,Tableau!$AK$3:$AK$5,0),V225,""))</f>
        <v/>
      </c>
      <c r="V225" s="151"/>
      <c r="W225" s="194"/>
      <c r="X225" s="213"/>
    </row>
    <row r="226">
      <c r="A226" s="192" t="str">
        <f>IF(OR(C226="",'Fiche perso'!$AF$3=""),"",IF(MATCH(C226,Tableau!$AK$3:$AK$5,0)&lt;=MATCH('Fiche perso'!$AF$3,Tableau!$AK$3:$AK$5,0),B226,""))</f>
        <v/>
      </c>
      <c r="B226" s="194"/>
      <c r="C226" s="194"/>
      <c r="D226" s="199"/>
      <c r="E226" s="213"/>
      <c r="F226" s="179"/>
      <c r="G226" s="192" t="str">
        <f>IF(OR(H226="",'Fiche perso'!$AF$3=""),"",IF(MATCH(I226,Tableau!$AK$3:$AK$5,0)&lt;=MATCH('Fiche perso'!$AF$3,Tableau!$AK$3:$AK$5,0),H226,""))</f>
        <v/>
      </c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200"/>
      <c r="T226" s="200"/>
      <c r="U226" s="192" t="str">
        <f>IF(OR(V226="",'Fiche perso'!$AF$3=""),"",IF(MATCH(W226,Tableau!$AK$3:$AK$5,0)&lt;=MATCH('Fiche perso'!$AF$3,Tableau!$AK$3:$AK$5,0),V226,""))</f>
        <v/>
      </c>
      <c r="V226" s="151"/>
      <c r="W226" s="194"/>
      <c r="X226" s="213"/>
    </row>
    <row r="227">
      <c r="A227" s="192" t="str">
        <f>IF(OR(C227="",'Fiche perso'!$AF$3=""),"",IF(MATCH(C227,Tableau!$AK$3:$AK$5,0)&lt;=MATCH('Fiche perso'!$AF$3,Tableau!$AK$3:$AK$5,0),B227,""))</f>
        <v/>
      </c>
      <c r="B227" s="194"/>
      <c r="C227" s="194"/>
      <c r="D227" s="199"/>
      <c r="E227" s="213"/>
      <c r="F227" s="179"/>
      <c r="G227" s="192" t="str">
        <f>IF(OR(H227="",'Fiche perso'!$AF$3=""),"",IF(MATCH(I227,Tableau!$AK$3:$AK$5,0)&lt;=MATCH('Fiche perso'!$AF$3,Tableau!$AK$3:$AK$5,0),H227,""))</f>
        <v/>
      </c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200"/>
      <c r="T227" s="200"/>
      <c r="U227" s="192" t="str">
        <f>IF(OR(V227="",'Fiche perso'!$AF$3=""),"",IF(MATCH(W227,Tableau!$AK$3:$AK$5,0)&lt;=MATCH('Fiche perso'!$AF$3,Tableau!$AK$3:$AK$5,0),V227,""))</f>
        <v/>
      </c>
      <c r="V227" s="151"/>
      <c r="W227" s="194"/>
      <c r="X227" s="213"/>
    </row>
    <row r="228">
      <c r="A228" s="192" t="str">
        <f>IF(OR(C228="",'Fiche perso'!$AF$3=""),"",IF(MATCH(C228,Tableau!$AK$3:$AK$5,0)&lt;=MATCH('Fiche perso'!$AF$3,Tableau!$AK$3:$AK$5,0),B228,""))</f>
        <v/>
      </c>
      <c r="B228" s="194"/>
      <c r="C228" s="194"/>
      <c r="D228" s="199"/>
      <c r="E228" s="213"/>
      <c r="F228" s="179"/>
      <c r="G228" s="192" t="str">
        <f>IF(OR(H228="",'Fiche perso'!$AF$3=""),"",IF(MATCH(I228,Tableau!$AK$3:$AK$5,0)&lt;=MATCH('Fiche perso'!$AF$3,Tableau!$AK$3:$AK$5,0),H228,""))</f>
        <v/>
      </c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200"/>
      <c r="T228" s="200"/>
      <c r="U228" s="192" t="str">
        <f>IF(OR(V228="",'Fiche perso'!$AF$3=""),"",IF(MATCH(W228,Tableau!$AK$3:$AK$5,0)&lt;=MATCH('Fiche perso'!$AF$3,Tableau!$AK$3:$AK$5,0),V228,""))</f>
        <v/>
      </c>
      <c r="V228" s="151"/>
      <c r="W228" s="194"/>
      <c r="X228" s="213"/>
    </row>
    <row r="229">
      <c r="A229" s="192" t="str">
        <f>IF(OR(C229="",'Fiche perso'!$AF$3=""),"",IF(MATCH(C229,Tableau!$AK$3:$AK$5,0)&lt;=MATCH('Fiche perso'!$AF$3,Tableau!$AK$3:$AK$5,0),B229,""))</f>
        <v/>
      </c>
      <c r="B229" s="194"/>
      <c r="C229" s="194"/>
      <c r="D229" s="199"/>
      <c r="E229" s="213"/>
      <c r="F229" s="179"/>
      <c r="G229" s="192" t="str">
        <f>IF(OR(H229="",'Fiche perso'!$AF$3=""),"",IF(MATCH(I229,Tableau!$AK$3:$AK$5,0)&lt;=MATCH('Fiche perso'!$AF$3,Tableau!$AK$3:$AK$5,0),H229,""))</f>
        <v/>
      </c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200"/>
      <c r="T229" s="200"/>
      <c r="U229" s="192" t="str">
        <f>IF(OR(V229="",'Fiche perso'!$AF$3=""),"",IF(MATCH(W229,Tableau!$AK$3:$AK$5,0)&lt;=MATCH('Fiche perso'!$AF$3,Tableau!$AK$3:$AK$5,0),V229,""))</f>
        <v/>
      </c>
      <c r="V229" s="151"/>
      <c r="W229" s="194"/>
      <c r="X229" s="213"/>
    </row>
    <row r="230">
      <c r="A230" s="192" t="str">
        <f>IF(OR(C230="",'Fiche perso'!$AF$3=""),"",IF(MATCH(C230,Tableau!$AK$3:$AK$5,0)&lt;=MATCH('Fiche perso'!$AF$3,Tableau!$AK$3:$AK$5,0),B230,""))</f>
        <v/>
      </c>
      <c r="B230" s="194"/>
      <c r="C230" s="194"/>
      <c r="D230" s="199"/>
      <c r="E230" s="213"/>
      <c r="F230" s="179"/>
      <c r="G230" s="192" t="str">
        <f>IF(OR(H230="",'Fiche perso'!$AF$3=""),"",IF(MATCH(I230,Tableau!$AK$3:$AK$5,0)&lt;=MATCH('Fiche perso'!$AF$3,Tableau!$AK$3:$AK$5,0),H230,""))</f>
        <v/>
      </c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200"/>
      <c r="T230" s="200"/>
      <c r="U230" s="192" t="str">
        <f>IF(OR(V230="",'Fiche perso'!$AF$3=""),"",IF(MATCH(W230,Tableau!$AK$3:$AK$5,0)&lt;=MATCH('Fiche perso'!$AF$3,Tableau!$AK$3:$AK$5,0),V230,""))</f>
        <v/>
      </c>
      <c r="V230" s="151"/>
      <c r="W230" s="194"/>
      <c r="X230" s="213"/>
    </row>
    <row r="231">
      <c r="A231" s="192" t="str">
        <f>IF(OR(C231="",'Fiche perso'!$AF$3=""),"",IF(MATCH(C231,Tableau!$AK$3:$AK$5,0)&lt;=MATCH('Fiche perso'!$AF$3,Tableau!$AK$3:$AK$5,0),B231,""))</f>
        <v/>
      </c>
      <c r="B231" s="194"/>
      <c r="C231" s="194"/>
      <c r="D231" s="199"/>
      <c r="E231" s="213"/>
      <c r="F231" s="179"/>
      <c r="G231" s="192" t="str">
        <f>IF(OR(H231="",'Fiche perso'!$AF$3=""),"",IF(MATCH(I231,Tableau!$AK$3:$AK$5,0)&lt;=MATCH('Fiche perso'!$AF$3,Tableau!$AK$3:$AK$5,0),H231,""))</f>
        <v/>
      </c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200"/>
      <c r="T231" s="200"/>
      <c r="U231" s="192" t="str">
        <f>IF(OR(V231="",'Fiche perso'!$AF$3=""),"",IF(MATCH(W231,Tableau!$AK$3:$AK$5,0)&lt;=MATCH('Fiche perso'!$AF$3,Tableau!$AK$3:$AK$5,0),V231,""))</f>
        <v/>
      </c>
      <c r="V231" s="151"/>
      <c r="W231" s="194"/>
      <c r="X231" s="213"/>
    </row>
    <row r="232">
      <c r="A232" s="192" t="str">
        <f>IF(OR(C232="",'Fiche perso'!$AF$3=""),"",IF(MATCH(C232,Tableau!$AK$3:$AK$5,0)&lt;=MATCH('Fiche perso'!$AF$3,Tableau!$AK$3:$AK$5,0),B232,""))</f>
        <v/>
      </c>
      <c r="B232" s="194"/>
      <c r="C232" s="194"/>
      <c r="D232" s="199"/>
      <c r="E232" s="213"/>
      <c r="F232" s="179"/>
      <c r="G232" s="192" t="str">
        <f>IF(OR(H232="",'Fiche perso'!$AF$3=""),"",IF(MATCH(I232,Tableau!$AK$3:$AK$5,0)&lt;=MATCH('Fiche perso'!$AF$3,Tableau!$AK$3:$AK$5,0),H232,""))</f>
        <v/>
      </c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200"/>
      <c r="T232" s="200"/>
      <c r="U232" s="192" t="str">
        <f>IF(OR(V232="",'Fiche perso'!$AF$3=""),"",IF(MATCH(W232,Tableau!$AK$3:$AK$5,0)&lt;=MATCH('Fiche perso'!$AF$3,Tableau!$AK$3:$AK$5,0),V232,""))</f>
        <v/>
      </c>
      <c r="V232" s="151"/>
      <c r="W232" s="194"/>
      <c r="X232" s="213"/>
    </row>
    <row r="233">
      <c r="A233" s="192" t="str">
        <f>IF(OR(C233="",'Fiche perso'!$AF$3=""),"",IF(MATCH(C233,Tableau!$AK$3:$AK$5,0)&lt;=MATCH('Fiche perso'!$AF$3,Tableau!$AK$3:$AK$5,0),B233,""))</f>
        <v/>
      </c>
      <c r="B233" s="194"/>
      <c r="C233" s="194"/>
      <c r="D233" s="199"/>
      <c r="E233" s="213"/>
      <c r="F233" s="179"/>
      <c r="G233" s="192" t="str">
        <f>IF(OR(H233="",'Fiche perso'!$AF$3=""),"",IF(MATCH(I233,Tableau!$AK$3:$AK$5,0)&lt;=MATCH('Fiche perso'!$AF$3,Tableau!$AK$3:$AK$5,0),H233,""))</f>
        <v/>
      </c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200"/>
      <c r="T233" s="200"/>
      <c r="U233" s="192" t="str">
        <f>IF(OR(V233="",'Fiche perso'!$AF$3=""),"",IF(MATCH(W233,Tableau!$AK$3:$AK$5,0)&lt;=MATCH('Fiche perso'!$AF$3,Tableau!$AK$3:$AK$5,0),V233,""))</f>
        <v/>
      </c>
      <c r="V233" s="151"/>
      <c r="W233" s="194"/>
      <c r="X233" s="213"/>
    </row>
    <row r="234">
      <c r="A234" s="192" t="str">
        <f>IF(OR(C234="",'Fiche perso'!$AF$3=""),"",IF(MATCH(C234,Tableau!$AK$3:$AK$5,0)&lt;=MATCH('Fiche perso'!$AF$3,Tableau!$AK$3:$AK$5,0),B234,""))</f>
        <v/>
      </c>
      <c r="B234" s="194"/>
      <c r="C234" s="194"/>
      <c r="D234" s="199"/>
      <c r="E234" s="213"/>
      <c r="F234" s="179"/>
      <c r="G234" s="192" t="str">
        <f>IF(OR(H234="",'Fiche perso'!$AF$3=""),"",IF(MATCH(I234,Tableau!$AK$3:$AK$5,0)&lt;=MATCH('Fiche perso'!$AF$3,Tableau!$AK$3:$AK$5,0),H234,""))</f>
        <v/>
      </c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200"/>
      <c r="T234" s="200"/>
      <c r="U234" s="192" t="str">
        <f>IF(OR(V234="",'Fiche perso'!$AF$3=""),"",IF(MATCH(W234,Tableau!$AK$3:$AK$5,0)&lt;=MATCH('Fiche perso'!$AF$3,Tableau!$AK$3:$AK$5,0),V234,""))</f>
        <v/>
      </c>
      <c r="V234" s="151"/>
      <c r="W234" s="194"/>
      <c r="X234" s="213"/>
    </row>
    <row r="235">
      <c r="A235" s="192" t="str">
        <f>IF(OR(C235="",'Fiche perso'!$AF$3=""),"",IF(MATCH(C235,Tableau!$AK$3:$AK$5,0)&lt;=MATCH('Fiche perso'!$AF$3,Tableau!$AK$3:$AK$5,0),B235,""))</f>
        <v/>
      </c>
      <c r="B235" s="194"/>
      <c r="C235" s="194"/>
      <c r="D235" s="199"/>
      <c r="E235" s="213"/>
      <c r="F235" s="179"/>
      <c r="G235" s="192" t="str">
        <f>IF(OR(H235="",'Fiche perso'!$AF$3=""),"",IF(MATCH(I235,Tableau!$AK$3:$AK$5,0)&lt;=MATCH('Fiche perso'!$AF$3,Tableau!$AK$3:$AK$5,0),H235,""))</f>
        <v/>
      </c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200"/>
      <c r="T235" s="200"/>
      <c r="U235" s="192" t="str">
        <f>IF(OR(V235="",'Fiche perso'!$AF$3=""),"",IF(MATCH(W235,Tableau!$AK$3:$AK$5,0)&lt;=MATCH('Fiche perso'!$AF$3,Tableau!$AK$3:$AK$5,0),V235,""))</f>
        <v/>
      </c>
      <c r="V235" s="151"/>
      <c r="W235" s="194"/>
      <c r="X235" s="213"/>
    </row>
    <row r="236">
      <c r="A236" s="192" t="str">
        <f>IF(OR(C236="",'Fiche perso'!$AF$3=""),"",IF(MATCH(C236,Tableau!$AK$3:$AK$5,0)&lt;=MATCH('Fiche perso'!$AF$3,Tableau!$AK$3:$AK$5,0),B236,""))</f>
        <v/>
      </c>
      <c r="B236" s="194"/>
      <c r="C236" s="194"/>
      <c r="D236" s="199"/>
      <c r="E236" s="213"/>
      <c r="F236" s="179"/>
      <c r="G236" s="192" t="str">
        <f>IF(OR(H236="",'Fiche perso'!$AF$3=""),"",IF(MATCH(I236,Tableau!$AK$3:$AK$5,0)&lt;=MATCH('Fiche perso'!$AF$3,Tableau!$AK$3:$AK$5,0),H236,""))</f>
        <v/>
      </c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200"/>
      <c r="T236" s="200"/>
      <c r="U236" s="192" t="str">
        <f>IF(OR(V236="",'Fiche perso'!$AF$3=""),"",IF(MATCH(W236,Tableau!$AK$3:$AK$5,0)&lt;=MATCH('Fiche perso'!$AF$3,Tableau!$AK$3:$AK$5,0),V236,""))</f>
        <v/>
      </c>
      <c r="V236" s="151"/>
      <c r="W236" s="194"/>
      <c r="X236" s="213"/>
    </row>
    <row r="237">
      <c r="A237" s="192" t="str">
        <f>IF(OR(C237="",'Fiche perso'!$AF$3=""),"",IF(MATCH(C237,Tableau!$AK$3:$AK$5,0)&lt;=MATCH('Fiche perso'!$AF$3,Tableau!$AK$3:$AK$5,0),B237,""))</f>
        <v/>
      </c>
      <c r="B237" s="194"/>
      <c r="C237" s="194"/>
      <c r="D237" s="199"/>
      <c r="E237" s="213"/>
      <c r="F237" s="179"/>
      <c r="G237" s="192" t="str">
        <f>IF(OR(H237="",'Fiche perso'!$AF$3=""),"",IF(MATCH(I237,Tableau!$AK$3:$AK$5,0)&lt;=MATCH('Fiche perso'!$AF$3,Tableau!$AK$3:$AK$5,0),H237,""))</f>
        <v/>
      </c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200"/>
      <c r="T237" s="200"/>
      <c r="U237" s="192" t="str">
        <f>IF(OR(V237="",'Fiche perso'!$AF$3=""),"",IF(MATCH(W237,Tableau!$AK$3:$AK$5,0)&lt;=MATCH('Fiche perso'!$AF$3,Tableau!$AK$3:$AK$5,0),V237,""))</f>
        <v/>
      </c>
      <c r="V237" s="151"/>
      <c r="W237" s="194"/>
      <c r="X237" s="213"/>
    </row>
    <row r="238">
      <c r="A238" s="192" t="str">
        <f>IF(OR(C238="",'Fiche perso'!$AF$3=""),"",IF(MATCH(C238,Tableau!$AK$3:$AK$5,0)&lt;=MATCH('Fiche perso'!$AF$3,Tableau!$AK$3:$AK$5,0),B238,""))</f>
        <v/>
      </c>
      <c r="B238" s="194"/>
      <c r="C238" s="194"/>
      <c r="D238" s="199"/>
      <c r="E238" s="213"/>
      <c r="F238" s="179"/>
      <c r="G238" s="192" t="str">
        <f>IF(OR(H238="",'Fiche perso'!$AF$3=""),"",IF(MATCH(I238,Tableau!$AK$3:$AK$5,0)&lt;=MATCH('Fiche perso'!$AF$3,Tableau!$AK$3:$AK$5,0),H238,""))</f>
        <v/>
      </c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200"/>
      <c r="T238" s="200"/>
      <c r="U238" s="192" t="str">
        <f>IF(OR(V238="",'Fiche perso'!$AF$3=""),"",IF(MATCH(W238,Tableau!$AK$3:$AK$5,0)&lt;=MATCH('Fiche perso'!$AF$3,Tableau!$AK$3:$AK$5,0),V238,""))</f>
        <v/>
      </c>
      <c r="V238" s="151"/>
      <c r="W238" s="194"/>
      <c r="X238" s="213"/>
    </row>
    <row r="239">
      <c r="A239" s="192" t="str">
        <f>IF(OR(C239="",'Fiche perso'!$AF$3=""),"",IF(MATCH(C239,Tableau!$AK$3:$AK$5,0)&lt;=MATCH('Fiche perso'!$AF$3,Tableau!$AK$3:$AK$5,0),B239,""))</f>
        <v/>
      </c>
      <c r="B239" s="194"/>
      <c r="C239" s="194"/>
      <c r="D239" s="199"/>
      <c r="E239" s="213"/>
      <c r="F239" s="179"/>
      <c r="G239" s="192" t="str">
        <f>IF(OR(H239="",'Fiche perso'!$AF$3=""),"",IF(MATCH(I239,Tableau!$AK$3:$AK$5,0)&lt;=MATCH('Fiche perso'!$AF$3,Tableau!$AK$3:$AK$5,0),H239,""))</f>
        <v/>
      </c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200"/>
      <c r="T239" s="200"/>
      <c r="U239" s="192" t="str">
        <f>IF(OR(V239="",'Fiche perso'!$AF$3=""),"",IF(MATCH(W239,Tableau!$AK$3:$AK$5,0)&lt;=MATCH('Fiche perso'!$AF$3,Tableau!$AK$3:$AK$5,0),V239,""))</f>
        <v/>
      </c>
      <c r="V239" s="151"/>
      <c r="W239" s="194"/>
      <c r="X239" s="213"/>
    </row>
    <row r="240">
      <c r="A240" s="192" t="str">
        <f>IF(OR(C240="",'Fiche perso'!$AF$3=""),"",IF(MATCH(C240,Tableau!$AK$3:$AK$5,0)&lt;=MATCH('Fiche perso'!$AF$3,Tableau!$AK$3:$AK$5,0),B240,""))</f>
        <v/>
      </c>
      <c r="B240" s="194"/>
      <c r="C240" s="194"/>
      <c r="D240" s="199"/>
      <c r="E240" s="213"/>
      <c r="F240" s="179"/>
      <c r="G240" s="192" t="str">
        <f>IF(OR(H240="",'Fiche perso'!$AF$3=""),"",IF(MATCH(I240,Tableau!$AK$3:$AK$5,0)&lt;=MATCH('Fiche perso'!$AF$3,Tableau!$AK$3:$AK$5,0),H240,""))</f>
        <v/>
      </c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200"/>
      <c r="T240" s="200"/>
      <c r="U240" s="192" t="str">
        <f>IF(OR(V240="",'Fiche perso'!$AF$3=""),"",IF(MATCH(W240,Tableau!$AK$3:$AK$5,0)&lt;=MATCH('Fiche perso'!$AF$3,Tableau!$AK$3:$AK$5,0),V240,""))</f>
        <v/>
      </c>
      <c r="V240" s="151"/>
      <c r="W240" s="194"/>
      <c r="X240" s="213"/>
    </row>
    <row r="241">
      <c r="A241" s="192" t="str">
        <f>IF(OR(C241="",'Fiche perso'!$AF$3=""),"",IF(MATCH(C241,Tableau!$AK$3:$AK$5,0)&lt;=MATCH('Fiche perso'!$AF$3,Tableau!$AK$3:$AK$5,0),B241,""))</f>
        <v/>
      </c>
      <c r="B241" s="194"/>
      <c r="C241" s="194"/>
      <c r="D241" s="199"/>
      <c r="E241" s="213"/>
      <c r="F241" s="179"/>
      <c r="G241" s="192" t="str">
        <f>IF(OR(H241="",'Fiche perso'!$AF$3=""),"",IF(MATCH(I241,Tableau!$AK$3:$AK$5,0)&lt;=MATCH('Fiche perso'!$AF$3,Tableau!$AK$3:$AK$5,0),H241,""))</f>
        <v/>
      </c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200"/>
      <c r="T241" s="200"/>
      <c r="U241" s="192" t="str">
        <f>IF(OR(V241="",'Fiche perso'!$AF$3=""),"",IF(MATCH(W241,Tableau!$AK$3:$AK$5,0)&lt;=MATCH('Fiche perso'!$AF$3,Tableau!$AK$3:$AK$5,0),V241,""))</f>
        <v/>
      </c>
      <c r="V241" s="151"/>
      <c r="W241" s="194"/>
      <c r="X241" s="213"/>
    </row>
    <row r="242">
      <c r="A242" s="192" t="str">
        <f>IF(OR(C242="",'Fiche perso'!$AF$3=""),"",IF(MATCH(C242,Tableau!$AK$3:$AK$5,0)&lt;=MATCH('Fiche perso'!$AF$3,Tableau!$AK$3:$AK$5,0),B242,""))</f>
        <v/>
      </c>
      <c r="B242" s="194"/>
      <c r="C242" s="194"/>
      <c r="D242" s="199"/>
      <c r="E242" s="213"/>
      <c r="F242" s="179"/>
      <c r="G242" s="192" t="str">
        <f>IF(OR(H242="",'Fiche perso'!$AF$3=""),"",IF(MATCH(I242,Tableau!$AK$3:$AK$5,0)&lt;=MATCH('Fiche perso'!$AF$3,Tableau!$AK$3:$AK$5,0),H242,""))</f>
        <v/>
      </c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200"/>
      <c r="T242" s="200"/>
      <c r="U242" s="192" t="str">
        <f>IF(OR(V242="",'Fiche perso'!$AF$3=""),"",IF(MATCH(W242,Tableau!$AK$3:$AK$5,0)&lt;=MATCH('Fiche perso'!$AF$3,Tableau!$AK$3:$AK$5,0),V242,""))</f>
        <v/>
      </c>
      <c r="V242" s="151"/>
      <c r="W242" s="194"/>
      <c r="X242" s="213"/>
    </row>
    <row r="243">
      <c r="A243" s="192" t="str">
        <f>IF(OR(C243="",'Fiche perso'!$AF$3=""),"",IF(MATCH(C243,Tableau!$AK$3:$AK$5,0)&lt;=MATCH('Fiche perso'!$AF$3,Tableau!$AK$3:$AK$5,0),B243,""))</f>
        <v/>
      </c>
      <c r="B243" s="194"/>
      <c r="C243" s="194"/>
      <c r="D243" s="199"/>
      <c r="E243" s="213"/>
      <c r="F243" s="179"/>
      <c r="G243" s="192" t="str">
        <f>IF(OR(H243="",'Fiche perso'!$AF$3=""),"",IF(MATCH(I243,Tableau!$AK$3:$AK$5,0)&lt;=MATCH('Fiche perso'!$AF$3,Tableau!$AK$3:$AK$5,0),H243,""))</f>
        <v/>
      </c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200"/>
      <c r="T243" s="200"/>
      <c r="U243" s="192" t="str">
        <f>IF(OR(V243="",'Fiche perso'!$AF$3=""),"",IF(MATCH(W243,Tableau!$AK$3:$AK$5,0)&lt;=MATCH('Fiche perso'!$AF$3,Tableau!$AK$3:$AK$5,0),V243,""))</f>
        <v/>
      </c>
      <c r="V243" s="151"/>
      <c r="W243" s="194"/>
      <c r="X243" s="213"/>
    </row>
    <row r="244">
      <c r="A244" s="192" t="str">
        <f>IF(OR(C244="",'Fiche perso'!$AF$3=""),"",IF(MATCH(C244,Tableau!$AK$3:$AK$5,0)&lt;=MATCH('Fiche perso'!$AF$3,Tableau!$AK$3:$AK$5,0),B244,""))</f>
        <v/>
      </c>
      <c r="B244" s="194"/>
      <c r="C244" s="194"/>
      <c r="D244" s="199"/>
      <c r="E244" s="213"/>
      <c r="F244" s="179"/>
      <c r="G244" s="192" t="str">
        <f>IF(OR(H244="",'Fiche perso'!$AF$3=""),"",IF(MATCH(I244,Tableau!$AK$3:$AK$5,0)&lt;=MATCH('Fiche perso'!$AF$3,Tableau!$AK$3:$AK$5,0),H244,""))</f>
        <v/>
      </c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200"/>
      <c r="T244" s="200"/>
      <c r="U244" s="192" t="str">
        <f>IF(OR(V244="",'Fiche perso'!$AF$3=""),"",IF(MATCH(W244,Tableau!$AK$3:$AK$5,0)&lt;=MATCH('Fiche perso'!$AF$3,Tableau!$AK$3:$AK$5,0),V244,""))</f>
        <v/>
      </c>
      <c r="V244" s="151"/>
      <c r="W244" s="194"/>
      <c r="X244" s="213"/>
    </row>
    <row r="245">
      <c r="A245" s="192" t="str">
        <f>IF(OR(C245="",'Fiche perso'!$AF$3=""),"",IF(MATCH(C245,Tableau!$AK$3:$AK$5,0)&lt;=MATCH('Fiche perso'!$AF$3,Tableau!$AK$3:$AK$5,0),B245,""))</f>
        <v/>
      </c>
      <c r="B245" s="194"/>
      <c r="C245" s="194"/>
      <c r="D245" s="199"/>
      <c r="E245" s="213"/>
      <c r="F245" s="179"/>
      <c r="G245" s="192" t="str">
        <f>IF(OR(H245="",'Fiche perso'!$AF$3=""),"",IF(MATCH(I245,Tableau!$AK$3:$AK$5,0)&lt;=MATCH('Fiche perso'!$AF$3,Tableau!$AK$3:$AK$5,0),H245,""))</f>
        <v/>
      </c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200"/>
      <c r="T245" s="200"/>
      <c r="U245" s="192" t="str">
        <f>IF(OR(V245="",'Fiche perso'!$AF$3=""),"",IF(MATCH(W245,Tableau!$AK$3:$AK$5,0)&lt;=MATCH('Fiche perso'!$AF$3,Tableau!$AK$3:$AK$5,0),V245,""))</f>
        <v/>
      </c>
      <c r="V245" s="151"/>
      <c r="W245" s="194"/>
      <c r="X245" s="213"/>
    </row>
    <row r="246">
      <c r="A246" s="192" t="str">
        <f>IF(OR(C246="",'Fiche perso'!$AF$3=""),"",IF(MATCH(C246,Tableau!$AK$3:$AK$5,0)&lt;=MATCH('Fiche perso'!$AF$3,Tableau!$AK$3:$AK$5,0),B246,""))</f>
        <v/>
      </c>
      <c r="B246" s="194"/>
      <c r="C246" s="194"/>
      <c r="D246" s="199"/>
      <c r="E246" s="213"/>
      <c r="F246" s="179"/>
      <c r="G246" s="192" t="str">
        <f>IF(OR(H246="",'Fiche perso'!$AF$3=""),"",IF(MATCH(I246,Tableau!$AK$3:$AK$5,0)&lt;=MATCH('Fiche perso'!$AF$3,Tableau!$AK$3:$AK$5,0),H246,""))</f>
        <v/>
      </c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200"/>
      <c r="T246" s="200"/>
      <c r="U246" s="192" t="str">
        <f>IF(OR(V246="",'Fiche perso'!$AF$3=""),"",IF(MATCH(W246,Tableau!$AK$3:$AK$5,0)&lt;=MATCH('Fiche perso'!$AF$3,Tableau!$AK$3:$AK$5,0),V246,""))</f>
        <v/>
      </c>
      <c r="V246" s="151"/>
      <c r="W246" s="194"/>
      <c r="X246" s="213"/>
    </row>
    <row r="247">
      <c r="A247" s="192" t="str">
        <f>IF(OR(C247="",'Fiche perso'!$AF$3=""),"",IF(MATCH(C247,Tableau!$AK$3:$AK$5,0)&lt;=MATCH('Fiche perso'!$AF$3,Tableau!$AK$3:$AK$5,0),B247,""))</f>
        <v/>
      </c>
      <c r="B247" s="194"/>
      <c r="C247" s="194"/>
      <c r="D247" s="199"/>
      <c r="E247" s="213"/>
      <c r="F247" s="179"/>
      <c r="G247" s="192" t="str">
        <f>IF(OR(H247="",'Fiche perso'!$AF$3=""),"",IF(MATCH(I247,Tableau!$AK$3:$AK$5,0)&lt;=MATCH('Fiche perso'!$AF$3,Tableau!$AK$3:$AK$5,0),H247,""))</f>
        <v/>
      </c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200"/>
      <c r="T247" s="200"/>
      <c r="U247" s="192" t="str">
        <f>IF(OR(V247="",'Fiche perso'!$AF$3=""),"",IF(MATCH(W247,Tableau!$AK$3:$AK$5,0)&lt;=MATCH('Fiche perso'!$AF$3,Tableau!$AK$3:$AK$5,0),V247,""))</f>
        <v/>
      </c>
      <c r="V247" s="151"/>
      <c r="W247" s="194"/>
      <c r="X247" s="213"/>
    </row>
    <row r="248">
      <c r="A248" s="192" t="str">
        <f>IF(OR(C248="",'Fiche perso'!$AF$3=""),"",IF(MATCH(C248,Tableau!$AK$3:$AK$5,0)&lt;=MATCH('Fiche perso'!$AF$3,Tableau!$AK$3:$AK$5,0),B248,""))</f>
        <v/>
      </c>
      <c r="B248" s="194"/>
      <c r="C248" s="194"/>
      <c r="D248" s="199"/>
      <c r="E248" s="213"/>
      <c r="F248" s="179"/>
      <c r="G248" s="192" t="str">
        <f>IF(OR(H248="",'Fiche perso'!$AF$3=""),"",IF(MATCH(I248,Tableau!$AK$3:$AK$5,0)&lt;=MATCH('Fiche perso'!$AF$3,Tableau!$AK$3:$AK$5,0),H248,""))</f>
        <v/>
      </c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200"/>
      <c r="T248" s="200"/>
      <c r="U248" s="192" t="str">
        <f>IF(OR(V248="",'Fiche perso'!$AF$3=""),"",IF(MATCH(W248,Tableau!$AK$3:$AK$5,0)&lt;=MATCH('Fiche perso'!$AF$3,Tableau!$AK$3:$AK$5,0),V248,""))</f>
        <v/>
      </c>
      <c r="V248" s="151"/>
      <c r="W248" s="194"/>
      <c r="X248" s="213"/>
    </row>
    <row r="249">
      <c r="A249" s="192" t="str">
        <f>IF(OR(C249="",'Fiche perso'!$AF$3=""),"",IF(MATCH(C249,Tableau!$AK$3:$AK$5,0)&lt;=MATCH('Fiche perso'!$AF$3,Tableau!$AK$3:$AK$5,0),B249,""))</f>
        <v/>
      </c>
      <c r="B249" s="194"/>
      <c r="C249" s="194"/>
      <c r="D249" s="199"/>
      <c r="E249" s="213"/>
      <c r="F249" s="179"/>
      <c r="G249" s="192" t="str">
        <f>IF(OR(H249="",'Fiche perso'!$AF$3=""),"",IF(MATCH(I249,Tableau!$AK$3:$AK$5,0)&lt;=MATCH('Fiche perso'!$AF$3,Tableau!$AK$3:$AK$5,0),H249,""))</f>
        <v/>
      </c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200"/>
      <c r="T249" s="200"/>
      <c r="U249" s="192" t="str">
        <f>IF(OR(V249="",'Fiche perso'!$AF$3=""),"",IF(MATCH(W249,Tableau!$AK$3:$AK$5,0)&lt;=MATCH('Fiche perso'!$AF$3,Tableau!$AK$3:$AK$5,0),V249,""))</f>
        <v/>
      </c>
      <c r="V249" s="151"/>
      <c r="W249" s="194"/>
      <c r="X249" s="213"/>
    </row>
    <row r="250">
      <c r="A250" s="192" t="str">
        <f>IF(OR(C250="",'Fiche perso'!$AF$3=""),"",IF(MATCH(C250,Tableau!$AK$3:$AK$5,0)&lt;=MATCH('Fiche perso'!$AF$3,Tableau!$AK$3:$AK$5,0),B250,""))</f>
        <v/>
      </c>
      <c r="B250" s="194"/>
      <c r="C250" s="194"/>
      <c r="D250" s="199"/>
      <c r="E250" s="213"/>
      <c r="F250" s="179"/>
      <c r="G250" s="192" t="str">
        <f>IF(OR(H250="",'Fiche perso'!$AF$3=""),"",IF(MATCH(I250,Tableau!$AK$3:$AK$5,0)&lt;=MATCH('Fiche perso'!$AF$3,Tableau!$AK$3:$AK$5,0),H250,""))</f>
        <v/>
      </c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200"/>
      <c r="T250" s="200"/>
      <c r="U250" s="192" t="str">
        <f>IF(OR(V250="",'Fiche perso'!$AF$3=""),"",IF(MATCH(W250,Tableau!$AK$3:$AK$5,0)&lt;=MATCH('Fiche perso'!$AF$3,Tableau!$AK$3:$AK$5,0),V250,""))</f>
        <v/>
      </c>
      <c r="V250" s="151"/>
      <c r="W250" s="194"/>
      <c r="X250" s="213"/>
    </row>
    <row r="251">
      <c r="A251" s="192" t="str">
        <f>IF(OR(C251="",'Fiche perso'!$AF$3=""),"",IF(MATCH(C251,Tableau!$AK$3:$AK$5,0)&lt;=MATCH('Fiche perso'!$AF$3,Tableau!$AK$3:$AK$5,0),B251,""))</f>
        <v/>
      </c>
      <c r="B251" s="194"/>
      <c r="C251" s="194"/>
      <c r="D251" s="199"/>
      <c r="E251" s="213"/>
      <c r="F251" s="179"/>
      <c r="G251" s="192" t="str">
        <f>IF(OR(H251="",'Fiche perso'!$AF$3=""),"",IF(MATCH(I251,Tableau!$AK$3:$AK$5,0)&lt;=MATCH('Fiche perso'!$AF$3,Tableau!$AK$3:$AK$5,0),H251,""))</f>
        <v/>
      </c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200"/>
      <c r="T251" s="200"/>
      <c r="U251" s="192" t="str">
        <f>IF(OR(V251="",'Fiche perso'!$AF$3=""),"",IF(MATCH(W251,Tableau!$AK$3:$AK$5,0)&lt;=MATCH('Fiche perso'!$AF$3,Tableau!$AK$3:$AK$5,0),V251,""))</f>
        <v/>
      </c>
      <c r="V251" s="151"/>
      <c r="W251" s="194"/>
      <c r="X251" s="213"/>
    </row>
    <row r="252">
      <c r="A252" s="192" t="str">
        <f>IF(OR(C252="",'Fiche perso'!$AF$3=""),"",IF(MATCH(C252,Tableau!$AK$3:$AK$5,0)&lt;=MATCH('Fiche perso'!$AF$3,Tableau!$AK$3:$AK$5,0),B252,""))</f>
        <v/>
      </c>
      <c r="B252" s="194"/>
      <c r="C252" s="194"/>
      <c r="D252" s="199"/>
      <c r="E252" s="213"/>
      <c r="F252" s="179"/>
      <c r="G252" s="192" t="str">
        <f>IF(OR(H252="",'Fiche perso'!$AF$3=""),"",IF(MATCH(I252,Tableau!$AK$3:$AK$5,0)&lt;=MATCH('Fiche perso'!$AF$3,Tableau!$AK$3:$AK$5,0),H252,""))</f>
        <v/>
      </c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200"/>
      <c r="T252" s="200"/>
      <c r="U252" s="192" t="str">
        <f>IF(OR(V252="",'Fiche perso'!$AF$3=""),"",IF(MATCH(W252,Tableau!$AK$3:$AK$5,0)&lt;=MATCH('Fiche perso'!$AF$3,Tableau!$AK$3:$AK$5,0),V252,""))</f>
        <v/>
      </c>
      <c r="V252" s="151"/>
      <c r="W252" s="194"/>
      <c r="X252" s="213"/>
    </row>
    <row r="253">
      <c r="A253" s="192" t="str">
        <f>IF(OR(C253="",'Fiche perso'!$AF$3=""),"",IF(MATCH(C253,Tableau!$AK$3:$AK$5,0)&lt;=MATCH('Fiche perso'!$AF$3,Tableau!$AK$3:$AK$5,0),B253,""))</f>
        <v/>
      </c>
      <c r="B253" s="194"/>
      <c r="C253" s="194"/>
      <c r="D253" s="199"/>
      <c r="E253" s="213"/>
      <c r="F253" s="179"/>
      <c r="G253" s="192" t="str">
        <f>IF(OR(H253="",'Fiche perso'!$AF$3=""),"",IF(MATCH(I253,Tableau!$AK$3:$AK$5,0)&lt;=MATCH('Fiche perso'!$AF$3,Tableau!$AK$3:$AK$5,0),H253,""))</f>
        <v/>
      </c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200"/>
      <c r="T253" s="200"/>
      <c r="U253" s="192" t="str">
        <f>IF(OR(V253="",'Fiche perso'!$AF$3=""),"",IF(MATCH(W253,Tableau!$AK$3:$AK$5,0)&lt;=MATCH('Fiche perso'!$AF$3,Tableau!$AK$3:$AK$5,0),V253,""))</f>
        <v/>
      </c>
      <c r="V253" s="151"/>
      <c r="W253" s="194"/>
      <c r="X253" s="213"/>
    </row>
    <row r="254">
      <c r="A254" s="192" t="str">
        <f>IF(OR(C254="",'Fiche perso'!$AF$3=""),"",IF(MATCH(C254,Tableau!$AK$3:$AK$5,0)&lt;=MATCH('Fiche perso'!$AF$3,Tableau!$AK$3:$AK$5,0),B254,""))</f>
        <v/>
      </c>
      <c r="B254" s="194"/>
      <c r="C254" s="194"/>
      <c r="D254" s="199"/>
      <c r="E254" s="213"/>
      <c r="F254" s="179"/>
      <c r="G254" s="192" t="str">
        <f>IF(OR(H254="",'Fiche perso'!$AF$3=""),"",IF(MATCH(I254,Tableau!$AK$3:$AK$5,0)&lt;=MATCH('Fiche perso'!$AF$3,Tableau!$AK$3:$AK$5,0),H254,""))</f>
        <v/>
      </c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200"/>
      <c r="T254" s="200"/>
      <c r="U254" s="192" t="str">
        <f>IF(OR(V254="",'Fiche perso'!$AF$3=""),"",IF(MATCH(W254,Tableau!$AK$3:$AK$5,0)&lt;=MATCH('Fiche perso'!$AF$3,Tableau!$AK$3:$AK$5,0),V254,""))</f>
        <v/>
      </c>
      <c r="V254" s="151"/>
      <c r="W254" s="194"/>
      <c r="X254" s="213"/>
    </row>
    <row r="255">
      <c r="A255" s="192" t="str">
        <f>IF(OR(C255="",'Fiche perso'!$AF$3=""),"",IF(MATCH(C255,Tableau!$AK$3:$AK$5,0)&lt;=MATCH('Fiche perso'!$AF$3,Tableau!$AK$3:$AK$5,0),B255,""))</f>
        <v/>
      </c>
      <c r="B255" s="194"/>
      <c r="C255" s="194"/>
      <c r="D255" s="199"/>
      <c r="E255" s="213"/>
      <c r="F255" s="179"/>
      <c r="G255" s="192" t="str">
        <f>IF(OR(H255="",'Fiche perso'!$AF$3=""),"",IF(MATCH(I255,Tableau!$AK$3:$AK$5,0)&lt;=MATCH('Fiche perso'!$AF$3,Tableau!$AK$3:$AK$5,0),H255,""))</f>
        <v/>
      </c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200"/>
      <c r="T255" s="200"/>
      <c r="U255" s="192" t="str">
        <f>IF(OR(V255="",'Fiche perso'!$AF$3=""),"",IF(MATCH(W255,Tableau!$AK$3:$AK$5,0)&lt;=MATCH('Fiche perso'!$AF$3,Tableau!$AK$3:$AK$5,0),V255,""))</f>
        <v/>
      </c>
      <c r="V255" s="151"/>
      <c r="W255" s="194"/>
      <c r="X255" s="213"/>
    </row>
    <row r="256">
      <c r="A256" s="192" t="str">
        <f>IF(OR(C256="",'Fiche perso'!$AF$3=""),"",IF(MATCH(C256,Tableau!$AK$3:$AK$5,0)&lt;=MATCH('Fiche perso'!$AF$3,Tableau!$AK$3:$AK$5,0),B256,""))</f>
        <v/>
      </c>
      <c r="B256" s="194"/>
      <c r="C256" s="194"/>
      <c r="D256" s="199"/>
      <c r="E256" s="213"/>
      <c r="F256" s="179"/>
      <c r="G256" s="192" t="str">
        <f>IF(OR(H256="",'Fiche perso'!$AF$3=""),"",IF(MATCH(I256,Tableau!$AK$3:$AK$5,0)&lt;=MATCH('Fiche perso'!$AF$3,Tableau!$AK$3:$AK$5,0),H256,""))</f>
        <v/>
      </c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200"/>
      <c r="T256" s="200"/>
      <c r="U256" s="192" t="str">
        <f>IF(OR(V256="",'Fiche perso'!$AF$3=""),"",IF(MATCH(W256,Tableau!$AK$3:$AK$5,0)&lt;=MATCH('Fiche perso'!$AF$3,Tableau!$AK$3:$AK$5,0),V256,""))</f>
        <v/>
      </c>
      <c r="V256" s="151"/>
      <c r="W256" s="194"/>
      <c r="X256" s="213"/>
    </row>
    <row r="257">
      <c r="A257" s="192" t="str">
        <f>IF(OR(C257="",'Fiche perso'!$AF$3=""),"",IF(MATCH(C257,Tableau!$AK$3:$AK$5,0)&lt;=MATCH('Fiche perso'!$AF$3,Tableau!$AK$3:$AK$5,0),B257,""))</f>
        <v/>
      </c>
      <c r="B257" s="194"/>
      <c r="C257" s="194"/>
      <c r="D257" s="199"/>
      <c r="E257" s="213"/>
      <c r="F257" s="179"/>
      <c r="G257" s="192" t="str">
        <f>IF(OR(H257="",'Fiche perso'!$AF$3=""),"",IF(MATCH(I257,Tableau!$AK$3:$AK$5,0)&lt;=MATCH('Fiche perso'!$AF$3,Tableau!$AK$3:$AK$5,0),H257,""))</f>
        <v/>
      </c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200"/>
      <c r="T257" s="200"/>
      <c r="U257" s="192" t="str">
        <f>IF(OR(V257="",'Fiche perso'!$AF$3=""),"",IF(MATCH(W257,Tableau!$AK$3:$AK$5,0)&lt;=MATCH('Fiche perso'!$AF$3,Tableau!$AK$3:$AK$5,0),V257,""))</f>
        <v/>
      </c>
      <c r="V257" s="151"/>
      <c r="W257" s="194"/>
      <c r="X257" s="213"/>
    </row>
    <row r="258">
      <c r="A258" s="192" t="str">
        <f>IF(OR(C258="",'Fiche perso'!$AF$3=""),"",IF(MATCH(C258,Tableau!$AK$3:$AK$5,0)&lt;=MATCH('Fiche perso'!$AF$3,Tableau!$AK$3:$AK$5,0),B258,""))</f>
        <v/>
      </c>
      <c r="B258" s="194"/>
      <c r="C258" s="194"/>
      <c r="D258" s="199"/>
      <c r="E258" s="213"/>
      <c r="F258" s="179"/>
      <c r="G258" s="192" t="str">
        <f>IF(OR(H258="",'Fiche perso'!$AF$3=""),"",IF(MATCH(I258,Tableau!$AK$3:$AK$5,0)&lt;=MATCH('Fiche perso'!$AF$3,Tableau!$AK$3:$AK$5,0),H258,""))</f>
        <v/>
      </c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200"/>
      <c r="T258" s="200"/>
      <c r="U258" s="192" t="str">
        <f>IF(OR(V258="",'Fiche perso'!$AF$3=""),"",IF(MATCH(W258,Tableau!$AK$3:$AK$5,0)&lt;=MATCH('Fiche perso'!$AF$3,Tableau!$AK$3:$AK$5,0),V258,""))</f>
        <v/>
      </c>
      <c r="V258" s="151"/>
      <c r="W258" s="194"/>
      <c r="X258" s="213"/>
    </row>
    <row r="259">
      <c r="A259" s="192" t="str">
        <f>IF(OR(C259="",'Fiche perso'!$AF$3=""),"",IF(MATCH(C259,Tableau!$AK$3:$AK$5,0)&lt;=MATCH('Fiche perso'!$AF$3,Tableau!$AK$3:$AK$5,0),B259,""))</f>
        <v/>
      </c>
      <c r="B259" s="194"/>
      <c r="C259" s="194"/>
      <c r="D259" s="199"/>
      <c r="E259" s="213"/>
      <c r="F259" s="179"/>
      <c r="G259" s="192" t="str">
        <f>IF(OR(H259="",'Fiche perso'!$AF$3=""),"",IF(MATCH(I259,Tableau!$AK$3:$AK$5,0)&lt;=MATCH('Fiche perso'!$AF$3,Tableau!$AK$3:$AK$5,0),H259,""))</f>
        <v/>
      </c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200"/>
      <c r="T259" s="200"/>
      <c r="U259" s="192" t="str">
        <f>IF(OR(V259="",'Fiche perso'!$AF$3=""),"",IF(MATCH(W259,Tableau!$AK$3:$AK$5,0)&lt;=MATCH('Fiche perso'!$AF$3,Tableau!$AK$3:$AK$5,0),V259,""))</f>
        <v/>
      </c>
      <c r="V259" s="151"/>
      <c r="W259" s="194"/>
      <c r="X259" s="213"/>
    </row>
    <row r="260">
      <c r="A260" s="192" t="str">
        <f>IF(OR(C260="",'Fiche perso'!$AF$3=""),"",IF(MATCH(C260,Tableau!$AK$3:$AK$5,0)&lt;=MATCH('Fiche perso'!$AF$3,Tableau!$AK$3:$AK$5,0),B260,""))</f>
        <v/>
      </c>
      <c r="B260" s="194"/>
      <c r="C260" s="194"/>
      <c r="D260" s="199"/>
      <c r="E260" s="213"/>
      <c r="F260" s="179"/>
      <c r="G260" s="192" t="str">
        <f>IF(OR(H260="",'Fiche perso'!$AF$3=""),"",IF(MATCH(I260,Tableau!$AK$3:$AK$5,0)&lt;=MATCH('Fiche perso'!$AF$3,Tableau!$AK$3:$AK$5,0),H260,""))</f>
        <v/>
      </c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200"/>
      <c r="T260" s="200"/>
      <c r="U260" s="192" t="str">
        <f>IF(OR(V260="",'Fiche perso'!$AF$3=""),"",IF(MATCH(W260,Tableau!$AK$3:$AK$5,0)&lt;=MATCH('Fiche perso'!$AF$3,Tableau!$AK$3:$AK$5,0),V260,""))</f>
        <v/>
      </c>
      <c r="V260" s="151"/>
      <c r="W260" s="194"/>
      <c r="X260" s="213"/>
    </row>
    <row r="261">
      <c r="A261" s="192" t="str">
        <f>IF(OR(C261="",'Fiche perso'!$AF$3=""),"",IF(MATCH(C261,Tableau!$AK$3:$AK$5,0)&lt;=MATCH('Fiche perso'!$AF$3,Tableau!$AK$3:$AK$5,0),B261,""))</f>
        <v/>
      </c>
      <c r="B261" s="194"/>
      <c r="C261" s="194"/>
      <c r="D261" s="199"/>
      <c r="E261" s="213"/>
      <c r="F261" s="179"/>
      <c r="G261" s="192" t="str">
        <f>IF(OR(H261="",'Fiche perso'!$AF$3=""),"",IF(MATCH(I261,Tableau!$AK$3:$AK$5,0)&lt;=MATCH('Fiche perso'!$AF$3,Tableau!$AK$3:$AK$5,0),H261,""))</f>
        <v/>
      </c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200"/>
      <c r="T261" s="200"/>
      <c r="U261" s="192" t="str">
        <f>IF(OR(V261="",'Fiche perso'!$AF$3=""),"",IF(MATCH(W261,Tableau!$AK$3:$AK$5,0)&lt;=MATCH('Fiche perso'!$AF$3,Tableau!$AK$3:$AK$5,0),V261,""))</f>
        <v/>
      </c>
      <c r="V261" s="151"/>
      <c r="W261" s="194"/>
      <c r="X261" s="213"/>
    </row>
    <row r="262">
      <c r="A262" s="192" t="str">
        <f>IF(OR(C262="",'Fiche perso'!$AF$3=""),"",IF(MATCH(C262,Tableau!$AK$3:$AK$5,0)&lt;=MATCH('Fiche perso'!$AF$3,Tableau!$AK$3:$AK$5,0),B262,""))</f>
        <v/>
      </c>
      <c r="B262" s="194"/>
      <c r="C262" s="194"/>
      <c r="D262" s="199"/>
      <c r="E262" s="213"/>
      <c r="F262" s="179"/>
      <c r="G262" s="192" t="str">
        <f>IF(OR(H262="",'Fiche perso'!$AF$3=""),"",IF(MATCH(I262,Tableau!$AK$3:$AK$5,0)&lt;=MATCH('Fiche perso'!$AF$3,Tableau!$AK$3:$AK$5,0),H262,""))</f>
        <v/>
      </c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200"/>
      <c r="T262" s="200"/>
      <c r="U262" s="192" t="str">
        <f>IF(OR(V262="",'Fiche perso'!$AF$3=""),"",IF(MATCH(W262,Tableau!$AK$3:$AK$5,0)&lt;=MATCH('Fiche perso'!$AF$3,Tableau!$AK$3:$AK$5,0),V262,""))</f>
        <v/>
      </c>
      <c r="V262" s="151"/>
      <c r="W262" s="194"/>
      <c r="X262" s="213"/>
    </row>
    <row r="263">
      <c r="A263" s="192" t="str">
        <f>IF(OR(C263="",'Fiche perso'!$AF$3=""),"",IF(MATCH(C263,Tableau!$AK$3:$AK$5,0)&lt;=MATCH('Fiche perso'!$AF$3,Tableau!$AK$3:$AK$5,0),B263,""))</f>
        <v/>
      </c>
      <c r="B263" s="194"/>
      <c r="C263" s="194"/>
      <c r="D263" s="199"/>
      <c r="E263" s="213"/>
      <c r="F263" s="179"/>
      <c r="G263" s="192" t="str">
        <f>IF(OR(H263="",'Fiche perso'!$AF$3=""),"",IF(MATCH(I263,Tableau!$AK$3:$AK$5,0)&lt;=MATCH('Fiche perso'!$AF$3,Tableau!$AK$3:$AK$5,0),H263,""))</f>
        <v/>
      </c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200"/>
      <c r="T263" s="200"/>
      <c r="U263" s="192" t="str">
        <f>IF(OR(V263="",'Fiche perso'!$AF$3=""),"",IF(MATCH(W263,Tableau!$AK$3:$AK$5,0)&lt;=MATCH('Fiche perso'!$AF$3,Tableau!$AK$3:$AK$5,0),V263,""))</f>
        <v/>
      </c>
      <c r="V263" s="151"/>
      <c r="W263" s="194"/>
      <c r="X263" s="213"/>
    </row>
    <row r="264">
      <c r="A264" s="192" t="str">
        <f>IF(OR(C264="",'Fiche perso'!$AF$3=""),"",IF(MATCH(C264,Tableau!$AK$3:$AK$5,0)&lt;=MATCH('Fiche perso'!$AF$3,Tableau!$AK$3:$AK$5,0),B264,""))</f>
        <v/>
      </c>
      <c r="B264" s="194"/>
      <c r="C264" s="194"/>
      <c r="D264" s="199"/>
      <c r="E264" s="213"/>
      <c r="F264" s="179"/>
      <c r="G264" s="192" t="str">
        <f>IF(OR(H264="",'Fiche perso'!$AF$3=""),"",IF(MATCH(I264,Tableau!$AK$3:$AK$5,0)&lt;=MATCH('Fiche perso'!$AF$3,Tableau!$AK$3:$AK$5,0),H264,""))</f>
        <v/>
      </c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200"/>
      <c r="T264" s="200"/>
      <c r="U264" s="192" t="str">
        <f>IF(OR(V264="",'Fiche perso'!$AF$3=""),"",IF(MATCH(W264,Tableau!$AK$3:$AK$5,0)&lt;=MATCH('Fiche perso'!$AF$3,Tableau!$AK$3:$AK$5,0),V264,""))</f>
        <v/>
      </c>
      <c r="V264" s="151"/>
      <c r="W264" s="194"/>
      <c r="X264" s="213"/>
    </row>
    <row r="265">
      <c r="A265" s="192" t="str">
        <f>IF(OR(C265="",'Fiche perso'!$AF$3=""),"",IF(MATCH(C265,Tableau!$AK$3:$AK$5,0)&lt;=MATCH('Fiche perso'!$AF$3,Tableau!$AK$3:$AK$5,0),B265,""))</f>
        <v/>
      </c>
      <c r="B265" s="194"/>
      <c r="C265" s="194"/>
      <c r="D265" s="199"/>
      <c r="E265" s="213"/>
      <c r="F265" s="179"/>
      <c r="G265" s="192" t="str">
        <f>IF(OR(H265="",'Fiche perso'!$AF$3=""),"",IF(MATCH(I265,Tableau!$AK$3:$AK$5,0)&lt;=MATCH('Fiche perso'!$AF$3,Tableau!$AK$3:$AK$5,0),H265,""))</f>
        <v/>
      </c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200"/>
      <c r="T265" s="200"/>
      <c r="U265" s="192" t="str">
        <f>IF(OR(V265="",'Fiche perso'!$AF$3=""),"",IF(MATCH(W265,Tableau!$AK$3:$AK$5,0)&lt;=MATCH('Fiche perso'!$AF$3,Tableau!$AK$3:$AK$5,0),V265,""))</f>
        <v/>
      </c>
      <c r="V265" s="151"/>
      <c r="W265" s="194"/>
      <c r="X265" s="213"/>
    </row>
    <row r="266">
      <c r="A266" s="192" t="str">
        <f>IF(OR(C266="",'Fiche perso'!$AF$3=""),"",IF(MATCH(C266,Tableau!$AK$3:$AK$5,0)&lt;=MATCH('Fiche perso'!$AF$3,Tableau!$AK$3:$AK$5,0),B266,""))</f>
        <v/>
      </c>
      <c r="B266" s="194"/>
      <c r="C266" s="194"/>
      <c r="D266" s="199"/>
      <c r="E266" s="213"/>
      <c r="F266" s="179"/>
      <c r="G266" s="192" t="str">
        <f>IF(OR(H266="",'Fiche perso'!$AF$3=""),"",IF(MATCH(I266,Tableau!$AK$3:$AK$5,0)&lt;=MATCH('Fiche perso'!$AF$3,Tableau!$AK$3:$AK$5,0),H266,""))</f>
        <v/>
      </c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200"/>
      <c r="T266" s="200"/>
      <c r="U266" s="192" t="str">
        <f>IF(OR(V266="",'Fiche perso'!$AF$3=""),"",IF(MATCH(W266,Tableau!$AK$3:$AK$5,0)&lt;=MATCH('Fiche perso'!$AF$3,Tableau!$AK$3:$AK$5,0),V266,""))</f>
        <v/>
      </c>
      <c r="V266" s="151"/>
      <c r="W266" s="194"/>
      <c r="X266" s="213"/>
    </row>
    <row r="267">
      <c r="A267" s="192" t="str">
        <f>IF(OR(C267="",'Fiche perso'!$AF$3=""),"",IF(MATCH(C267,Tableau!$AK$3:$AK$5,0)&lt;=MATCH('Fiche perso'!$AF$3,Tableau!$AK$3:$AK$5,0),B267,""))</f>
        <v/>
      </c>
      <c r="B267" s="194"/>
      <c r="C267" s="194"/>
      <c r="D267" s="199"/>
      <c r="E267" s="213"/>
      <c r="F267" s="179"/>
      <c r="G267" s="192" t="str">
        <f>IF(OR(H267="",'Fiche perso'!$AF$3=""),"",IF(MATCH(I267,Tableau!$AK$3:$AK$5,0)&lt;=MATCH('Fiche perso'!$AF$3,Tableau!$AK$3:$AK$5,0),H267,""))</f>
        <v/>
      </c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200"/>
      <c r="T267" s="200"/>
      <c r="U267" s="192" t="str">
        <f>IF(OR(V267="",'Fiche perso'!$AF$3=""),"",IF(MATCH(W267,Tableau!$AK$3:$AK$5,0)&lt;=MATCH('Fiche perso'!$AF$3,Tableau!$AK$3:$AK$5,0),V267,""))</f>
        <v/>
      </c>
      <c r="V267" s="151"/>
      <c r="W267" s="194"/>
      <c r="X267" s="213"/>
    </row>
    <row r="268">
      <c r="A268" s="192" t="str">
        <f>IF(OR(C268="",'Fiche perso'!$AF$3=""),"",IF(MATCH(C268,Tableau!$AK$3:$AK$5,0)&lt;=MATCH('Fiche perso'!$AF$3,Tableau!$AK$3:$AK$5,0),B268,""))</f>
        <v/>
      </c>
      <c r="B268" s="194"/>
      <c r="C268" s="194"/>
      <c r="D268" s="199"/>
      <c r="E268" s="213"/>
      <c r="F268" s="179"/>
      <c r="G268" s="192" t="str">
        <f>IF(OR(H268="",'Fiche perso'!$AF$3=""),"",IF(MATCH(I268,Tableau!$AK$3:$AK$5,0)&lt;=MATCH('Fiche perso'!$AF$3,Tableau!$AK$3:$AK$5,0),H268,""))</f>
        <v/>
      </c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200"/>
      <c r="T268" s="200"/>
      <c r="U268" s="192" t="str">
        <f>IF(OR(V268="",'Fiche perso'!$AF$3=""),"",IF(MATCH(W268,Tableau!$AK$3:$AK$5,0)&lt;=MATCH('Fiche perso'!$AF$3,Tableau!$AK$3:$AK$5,0),V268,""))</f>
        <v/>
      </c>
      <c r="V268" s="151"/>
      <c r="W268" s="194"/>
      <c r="X268" s="213"/>
    </row>
    <row r="269">
      <c r="A269" s="192" t="str">
        <f>IF(OR(C269="",'Fiche perso'!$AF$3=""),"",IF(MATCH(C269,Tableau!$AK$3:$AK$5,0)&lt;=MATCH('Fiche perso'!$AF$3,Tableau!$AK$3:$AK$5,0),B269,""))</f>
        <v/>
      </c>
      <c r="B269" s="194"/>
      <c r="C269" s="194"/>
      <c r="D269" s="199"/>
      <c r="E269" s="213"/>
      <c r="F269" s="179"/>
      <c r="G269" s="192" t="str">
        <f>IF(OR(H269="",'Fiche perso'!$AF$3=""),"",IF(MATCH(I269,Tableau!$AK$3:$AK$5,0)&lt;=MATCH('Fiche perso'!$AF$3,Tableau!$AK$3:$AK$5,0),H269,""))</f>
        <v/>
      </c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200"/>
      <c r="T269" s="200"/>
      <c r="U269" s="192" t="str">
        <f>IF(OR(V269="",'Fiche perso'!$AF$3=""),"",IF(MATCH(W269,Tableau!$AK$3:$AK$5,0)&lt;=MATCH('Fiche perso'!$AF$3,Tableau!$AK$3:$AK$5,0),V269,""))</f>
        <v/>
      </c>
      <c r="V269" s="151"/>
      <c r="W269" s="194"/>
      <c r="X269" s="213"/>
    </row>
    <row r="270">
      <c r="A270" s="192" t="str">
        <f>IF(OR(C270="",'Fiche perso'!$AF$3=""),"",IF(MATCH(C270,Tableau!$AK$3:$AK$5,0)&lt;=MATCH('Fiche perso'!$AF$3,Tableau!$AK$3:$AK$5,0),B270,""))</f>
        <v/>
      </c>
      <c r="B270" s="194"/>
      <c r="C270" s="194"/>
      <c r="D270" s="199"/>
      <c r="E270" s="213"/>
      <c r="F270" s="179"/>
      <c r="G270" s="192" t="str">
        <f>IF(OR(H270="",'Fiche perso'!$AF$3=""),"",IF(MATCH(I270,Tableau!$AK$3:$AK$5,0)&lt;=MATCH('Fiche perso'!$AF$3,Tableau!$AK$3:$AK$5,0),H270,""))</f>
        <v/>
      </c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200"/>
      <c r="T270" s="200"/>
      <c r="U270" s="192" t="str">
        <f>IF(OR(V270="",'Fiche perso'!$AF$3=""),"",IF(MATCH(W270,Tableau!$AK$3:$AK$5,0)&lt;=MATCH('Fiche perso'!$AF$3,Tableau!$AK$3:$AK$5,0),V270,""))</f>
        <v/>
      </c>
      <c r="V270" s="151"/>
      <c r="W270" s="194"/>
      <c r="X270" s="213"/>
    </row>
    <row r="271">
      <c r="A271" s="192" t="str">
        <f>IF(OR(C271="",'Fiche perso'!$AF$3=""),"",IF(MATCH(C271,Tableau!$AK$3:$AK$5,0)&lt;=MATCH('Fiche perso'!$AF$3,Tableau!$AK$3:$AK$5,0),B271,""))</f>
        <v/>
      </c>
      <c r="B271" s="194"/>
      <c r="C271" s="194"/>
      <c r="D271" s="199"/>
      <c r="E271" s="213"/>
      <c r="F271" s="179"/>
      <c r="G271" s="192" t="str">
        <f>IF(OR(H271="",'Fiche perso'!$AF$3=""),"",IF(MATCH(I271,Tableau!$AK$3:$AK$5,0)&lt;=MATCH('Fiche perso'!$AF$3,Tableau!$AK$3:$AK$5,0),H271,""))</f>
        <v/>
      </c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200"/>
      <c r="T271" s="200"/>
      <c r="U271" s="192" t="str">
        <f>IF(OR(V271="",'Fiche perso'!$AF$3=""),"",IF(MATCH(W271,Tableau!$AK$3:$AK$5,0)&lt;=MATCH('Fiche perso'!$AF$3,Tableau!$AK$3:$AK$5,0),V271,""))</f>
        <v/>
      </c>
      <c r="V271" s="151"/>
      <c r="W271" s="194"/>
      <c r="X271" s="213"/>
    </row>
    <row r="272">
      <c r="A272" s="192" t="str">
        <f>IF(OR(C272="",'Fiche perso'!$AF$3=""),"",IF(MATCH(C272,Tableau!$AK$3:$AK$5,0)&lt;=MATCH('Fiche perso'!$AF$3,Tableau!$AK$3:$AK$5,0),B272,""))</f>
        <v/>
      </c>
      <c r="B272" s="194"/>
      <c r="C272" s="194"/>
      <c r="D272" s="199"/>
      <c r="E272" s="213"/>
      <c r="F272" s="179"/>
      <c r="G272" s="192" t="str">
        <f>IF(OR(H272="",'Fiche perso'!$AF$3=""),"",IF(MATCH(I272,Tableau!$AK$3:$AK$5,0)&lt;=MATCH('Fiche perso'!$AF$3,Tableau!$AK$3:$AK$5,0),H272,""))</f>
        <v/>
      </c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200"/>
      <c r="T272" s="200"/>
      <c r="U272" s="192" t="str">
        <f>IF(OR(V272="",'Fiche perso'!$AF$3=""),"",IF(MATCH(W272,Tableau!$AK$3:$AK$5,0)&lt;=MATCH('Fiche perso'!$AF$3,Tableau!$AK$3:$AK$5,0),V272,""))</f>
        <v/>
      </c>
      <c r="V272" s="151"/>
      <c r="W272" s="194"/>
      <c r="X272" s="213"/>
    </row>
    <row r="273">
      <c r="A273" s="192" t="str">
        <f>IF(OR(C273="",'Fiche perso'!$AF$3=""),"",IF(MATCH(C273,Tableau!$AK$3:$AK$5,0)&lt;=MATCH('Fiche perso'!$AF$3,Tableau!$AK$3:$AK$5,0),B273,""))</f>
        <v/>
      </c>
      <c r="B273" s="194"/>
      <c r="C273" s="194"/>
      <c r="D273" s="199"/>
      <c r="E273" s="213"/>
      <c r="F273" s="179"/>
      <c r="G273" s="192" t="str">
        <f>IF(OR(H273="",'Fiche perso'!$AF$3=""),"",IF(MATCH(I273,Tableau!$AK$3:$AK$5,0)&lt;=MATCH('Fiche perso'!$AF$3,Tableau!$AK$3:$AK$5,0),H273,""))</f>
        <v/>
      </c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200"/>
      <c r="T273" s="200"/>
      <c r="U273" s="192" t="str">
        <f>IF(OR(V273="",'Fiche perso'!$AF$3=""),"",IF(MATCH(W273,Tableau!$AK$3:$AK$5,0)&lt;=MATCH('Fiche perso'!$AF$3,Tableau!$AK$3:$AK$5,0),V273,""))</f>
        <v/>
      </c>
      <c r="V273" s="151"/>
      <c r="W273" s="194"/>
      <c r="X273" s="213"/>
    </row>
    <row r="274">
      <c r="A274" s="192" t="str">
        <f>IF(OR(C274="",'Fiche perso'!$AF$3=""),"",IF(MATCH(C274,Tableau!$AK$3:$AK$5,0)&lt;=MATCH('Fiche perso'!$AF$3,Tableau!$AK$3:$AK$5,0),B274,""))</f>
        <v/>
      </c>
      <c r="B274" s="194"/>
      <c r="C274" s="194"/>
      <c r="D274" s="199"/>
      <c r="E274" s="213"/>
      <c r="F274" s="179"/>
      <c r="G274" s="192" t="str">
        <f>IF(OR(H274="",'Fiche perso'!$AF$3=""),"",IF(MATCH(I274,Tableau!$AK$3:$AK$5,0)&lt;=MATCH('Fiche perso'!$AF$3,Tableau!$AK$3:$AK$5,0),H274,""))</f>
        <v/>
      </c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200"/>
      <c r="T274" s="200"/>
      <c r="U274" s="192" t="str">
        <f>IF(OR(V274="",'Fiche perso'!$AF$3=""),"",IF(MATCH(W274,Tableau!$AK$3:$AK$5,0)&lt;=MATCH('Fiche perso'!$AF$3,Tableau!$AK$3:$AK$5,0),V274,""))</f>
        <v/>
      </c>
      <c r="V274" s="151"/>
      <c r="W274" s="194"/>
      <c r="X274" s="213"/>
    </row>
    <row r="275">
      <c r="A275" s="192" t="str">
        <f>IF(OR(C275="",'Fiche perso'!$AF$3=""),"",IF(MATCH(C275,Tableau!$AK$3:$AK$5,0)&lt;=MATCH('Fiche perso'!$AF$3,Tableau!$AK$3:$AK$5,0),B275,""))</f>
        <v/>
      </c>
      <c r="B275" s="194"/>
      <c r="C275" s="194"/>
      <c r="D275" s="199"/>
      <c r="E275" s="213"/>
      <c r="F275" s="179"/>
      <c r="G275" s="192" t="str">
        <f>IF(OR(H275="",'Fiche perso'!$AF$3=""),"",IF(MATCH(I275,Tableau!$AK$3:$AK$5,0)&lt;=MATCH('Fiche perso'!$AF$3,Tableau!$AK$3:$AK$5,0),H275,""))</f>
        <v/>
      </c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200"/>
      <c r="T275" s="200"/>
      <c r="U275" s="192" t="str">
        <f>IF(OR(V275="",'Fiche perso'!$AF$3=""),"",IF(MATCH(W275,Tableau!$AK$3:$AK$5,0)&lt;=MATCH('Fiche perso'!$AF$3,Tableau!$AK$3:$AK$5,0),V275,""))</f>
        <v/>
      </c>
      <c r="V275" s="151"/>
      <c r="W275" s="194"/>
      <c r="X275" s="213"/>
    </row>
    <row r="276">
      <c r="A276" s="192" t="str">
        <f>IF(OR(C276="",'Fiche perso'!$AF$3=""),"",IF(MATCH(C276,Tableau!$AK$3:$AK$5,0)&lt;=MATCH('Fiche perso'!$AF$3,Tableau!$AK$3:$AK$5,0),B276,""))</f>
        <v/>
      </c>
      <c r="B276" s="194"/>
      <c r="C276" s="194"/>
      <c r="D276" s="199"/>
      <c r="E276" s="213"/>
      <c r="F276" s="179"/>
      <c r="G276" s="192" t="str">
        <f>IF(OR(H276="",'Fiche perso'!$AF$3=""),"",IF(MATCH(I276,Tableau!$AK$3:$AK$5,0)&lt;=MATCH('Fiche perso'!$AF$3,Tableau!$AK$3:$AK$5,0),H276,""))</f>
        <v/>
      </c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200"/>
      <c r="T276" s="200"/>
      <c r="U276" s="192" t="str">
        <f>IF(OR(V276="",'Fiche perso'!$AF$3=""),"",IF(MATCH(W276,Tableau!$AK$3:$AK$5,0)&lt;=MATCH('Fiche perso'!$AF$3,Tableau!$AK$3:$AK$5,0),V276,""))</f>
        <v/>
      </c>
      <c r="V276" s="151"/>
      <c r="W276" s="194"/>
      <c r="X276" s="213"/>
    </row>
    <row r="277">
      <c r="A277" s="192" t="str">
        <f>IF(OR(C277="",'Fiche perso'!$AF$3=""),"",IF(MATCH(C277,Tableau!$AK$3:$AK$5,0)&lt;=MATCH('Fiche perso'!$AF$3,Tableau!$AK$3:$AK$5,0),B277,""))</f>
        <v/>
      </c>
      <c r="B277" s="194"/>
      <c r="C277" s="194"/>
      <c r="D277" s="199"/>
      <c r="E277" s="213"/>
      <c r="F277" s="179"/>
      <c r="G277" s="192" t="str">
        <f>IF(OR(H277="",'Fiche perso'!$AF$3=""),"",IF(MATCH(I277,Tableau!$AK$3:$AK$5,0)&lt;=MATCH('Fiche perso'!$AF$3,Tableau!$AK$3:$AK$5,0),H277,""))</f>
        <v/>
      </c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200"/>
      <c r="T277" s="200"/>
      <c r="U277" s="192" t="str">
        <f>IF(OR(V277="",'Fiche perso'!$AF$3=""),"",IF(MATCH(W277,Tableau!$AK$3:$AK$5,0)&lt;=MATCH('Fiche perso'!$AF$3,Tableau!$AK$3:$AK$5,0),V277,""))</f>
        <v/>
      </c>
      <c r="V277" s="151"/>
      <c r="W277" s="194"/>
      <c r="X277" s="213"/>
    </row>
    <row r="278">
      <c r="A278" s="192" t="str">
        <f>IF(OR(C278="",'Fiche perso'!$AF$3=""),"",IF(MATCH(C278,Tableau!$AK$3:$AK$5,0)&lt;=MATCH('Fiche perso'!$AF$3,Tableau!$AK$3:$AK$5,0),B278,""))</f>
        <v/>
      </c>
      <c r="B278" s="194"/>
      <c r="C278" s="194"/>
      <c r="D278" s="199"/>
      <c r="E278" s="213"/>
      <c r="F278" s="179"/>
      <c r="G278" s="192" t="str">
        <f>IF(OR(H278="",'Fiche perso'!$AF$3=""),"",IF(MATCH(I278,Tableau!$AK$3:$AK$5,0)&lt;=MATCH('Fiche perso'!$AF$3,Tableau!$AK$3:$AK$5,0),H278,""))</f>
        <v/>
      </c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200"/>
      <c r="T278" s="200"/>
      <c r="U278" s="192" t="str">
        <f>IF(OR(V278="",'Fiche perso'!$AF$3=""),"",IF(MATCH(W278,Tableau!$AK$3:$AK$5,0)&lt;=MATCH('Fiche perso'!$AF$3,Tableau!$AK$3:$AK$5,0),V278,""))</f>
        <v/>
      </c>
      <c r="V278" s="151"/>
      <c r="W278" s="194"/>
      <c r="X278" s="213"/>
    </row>
    <row r="279">
      <c r="A279" s="192" t="str">
        <f>IF(OR(C279="",'Fiche perso'!$AF$3=""),"",IF(MATCH(C279,Tableau!$AK$3:$AK$5,0)&lt;=MATCH('Fiche perso'!$AF$3,Tableau!$AK$3:$AK$5,0),B279,""))</f>
        <v/>
      </c>
      <c r="B279" s="194"/>
      <c r="C279" s="194"/>
      <c r="D279" s="199"/>
      <c r="E279" s="213"/>
      <c r="F279" s="179"/>
      <c r="G279" s="192" t="str">
        <f>IF(OR(H279="",'Fiche perso'!$AF$3=""),"",IF(MATCH(I279,Tableau!$AK$3:$AK$5,0)&lt;=MATCH('Fiche perso'!$AF$3,Tableau!$AK$3:$AK$5,0),H279,""))</f>
        <v/>
      </c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200"/>
      <c r="T279" s="200"/>
      <c r="U279" s="192" t="str">
        <f>IF(OR(V279="",'Fiche perso'!$AF$3=""),"",IF(MATCH(W279,Tableau!$AK$3:$AK$5,0)&lt;=MATCH('Fiche perso'!$AF$3,Tableau!$AK$3:$AK$5,0),V279,""))</f>
        <v/>
      </c>
      <c r="V279" s="151"/>
      <c r="W279" s="194"/>
      <c r="X279" s="213"/>
    </row>
    <row r="280">
      <c r="A280" s="192" t="str">
        <f>IF(OR(C280="",'Fiche perso'!$AF$3=""),"",IF(MATCH(C280,Tableau!$AK$3:$AK$5,0)&lt;=MATCH('Fiche perso'!$AF$3,Tableau!$AK$3:$AK$5,0),B280,""))</f>
        <v/>
      </c>
      <c r="B280" s="194"/>
      <c r="C280" s="194"/>
      <c r="D280" s="199"/>
      <c r="E280" s="213"/>
      <c r="F280" s="179"/>
      <c r="G280" s="192" t="str">
        <f>IF(OR(H280="",'Fiche perso'!$AF$3=""),"",IF(MATCH(I280,Tableau!$AK$3:$AK$5,0)&lt;=MATCH('Fiche perso'!$AF$3,Tableau!$AK$3:$AK$5,0),H280,""))</f>
        <v/>
      </c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200"/>
      <c r="T280" s="200"/>
      <c r="U280" s="192" t="str">
        <f>IF(OR(V280="",'Fiche perso'!$AF$3=""),"",IF(MATCH(W280,Tableau!$AK$3:$AK$5,0)&lt;=MATCH('Fiche perso'!$AF$3,Tableau!$AK$3:$AK$5,0),V280,""))</f>
        <v/>
      </c>
      <c r="V280" s="151"/>
      <c r="W280" s="194"/>
      <c r="X280" s="213"/>
    </row>
    <row r="281">
      <c r="A281" s="192" t="str">
        <f>IF(OR(C281="",'Fiche perso'!$AF$3=""),"",IF(MATCH(C281,Tableau!$AK$3:$AK$5,0)&lt;=MATCH('Fiche perso'!$AF$3,Tableau!$AK$3:$AK$5,0),B281,""))</f>
        <v/>
      </c>
      <c r="B281" s="194"/>
      <c r="C281" s="194"/>
      <c r="D281" s="199"/>
      <c r="E281" s="213"/>
      <c r="F281" s="179"/>
      <c r="G281" s="192" t="str">
        <f>IF(OR(H281="",'Fiche perso'!$AF$3=""),"",IF(MATCH(I281,Tableau!$AK$3:$AK$5,0)&lt;=MATCH('Fiche perso'!$AF$3,Tableau!$AK$3:$AK$5,0),H281,""))</f>
        <v/>
      </c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200"/>
      <c r="T281" s="200"/>
      <c r="U281" s="192" t="str">
        <f>IF(OR(V281="",'Fiche perso'!$AF$3=""),"",IF(MATCH(W281,Tableau!$AK$3:$AK$5,0)&lt;=MATCH('Fiche perso'!$AF$3,Tableau!$AK$3:$AK$5,0),V281,""))</f>
        <v/>
      </c>
      <c r="V281" s="151"/>
      <c r="W281" s="194"/>
      <c r="X281" s="213"/>
    </row>
    <row r="282">
      <c r="A282" s="192" t="str">
        <f>IF(OR(C282="",'Fiche perso'!$AF$3=""),"",IF(MATCH(C282,Tableau!$AK$3:$AK$5,0)&lt;=MATCH('Fiche perso'!$AF$3,Tableau!$AK$3:$AK$5,0),B282,""))</f>
        <v/>
      </c>
      <c r="B282" s="194"/>
      <c r="C282" s="194"/>
      <c r="D282" s="199"/>
      <c r="E282" s="213"/>
      <c r="F282" s="179"/>
      <c r="G282" s="192" t="str">
        <f>IF(OR(H282="",'Fiche perso'!$AF$3=""),"",IF(MATCH(I282,Tableau!$AK$3:$AK$5,0)&lt;=MATCH('Fiche perso'!$AF$3,Tableau!$AK$3:$AK$5,0),H282,""))</f>
        <v/>
      </c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200"/>
      <c r="T282" s="200"/>
      <c r="U282" s="192" t="str">
        <f>IF(OR(V282="",'Fiche perso'!$AF$3=""),"",IF(MATCH(W282,Tableau!$AK$3:$AK$5,0)&lt;=MATCH('Fiche perso'!$AF$3,Tableau!$AK$3:$AK$5,0),V282,""))</f>
        <v/>
      </c>
      <c r="V282" s="151"/>
      <c r="W282" s="194"/>
      <c r="X282" s="213"/>
    </row>
    <row r="283">
      <c r="A283" s="192" t="str">
        <f>IF(OR(C283="",'Fiche perso'!$AF$3=""),"",IF(MATCH(C283,Tableau!$AK$3:$AK$5,0)&lt;=MATCH('Fiche perso'!$AF$3,Tableau!$AK$3:$AK$5,0),B283,""))</f>
        <v/>
      </c>
      <c r="B283" s="194"/>
      <c r="C283" s="194"/>
      <c r="D283" s="199"/>
      <c r="E283" s="213"/>
      <c r="F283" s="179"/>
      <c r="G283" s="192" t="str">
        <f>IF(OR(H283="",'Fiche perso'!$AF$3=""),"",IF(MATCH(I283,Tableau!$AK$3:$AK$5,0)&lt;=MATCH('Fiche perso'!$AF$3,Tableau!$AK$3:$AK$5,0),H283,""))</f>
        <v/>
      </c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200"/>
      <c r="T283" s="200"/>
      <c r="U283" s="192" t="str">
        <f>IF(OR(V283="",'Fiche perso'!$AF$3=""),"",IF(MATCH(W283,Tableau!$AK$3:$AK$5,0)&lt;=MATCH('Fiche perso'!$AF$3,Tableau!$AK$3:$AK$5,0),V283,""))</f>
        <v/>
      </c>
      <c r="V283" s="151"/>
      <c r="W283" s="194"/>
      <c r="X283" s="213"/>
    </row>
    <row r="284">
      <c r="A284" s="192" t="str">
        <f>IF(OR(C284="",'Fiche perso'!$AF$3=""),"",IF(MATCH(C284,Tableau!$AK$3:$AK$5,0)&lt;=MATCH('Fiche perso'!$AF$3,Tableau!$AK$3:$AK$5,0),B284,""))</f>
        <v/>
      </c>
      <c r="B284" s="194"/>
      <c r="C284" s="194"/>
      <c r="D284" s="199"/>
      <c r="E284" s="213"/>
      <c r="F284" s="179"/>
      <c r="G284" s="192" t="str">
        <f>IF(OR(H284="",'Fiche perso'!$AF$3=""),"",IF(MATCH(I284,Tableau!$AK$3:$AK$5,0)&lt;=MATCH('Fiche perso'!$AF$3,Tableau!$AK$3:$AK$5,0),H284,""))</f>
        <v/>
      </c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200"/>
      <c r="T284" s="200"/>
      <c r="U284" s="192" t="str">
        <f>IF(OR(V284="",'Fiche perso'!$AF$3=""),"",IF(MATCH(W284,Tableau!$AK$3:$AK$5,0)&lt;=MATCH('Fiche perso'!$AF$3,Tableau!$AK$3:$AK$5,0),V284,""))</f>
        <v/>
      </c>
      <c r="V284" s="151"/>
      <c r="W284" s="194"/>
      <c r="X284" s="213"/>
    </row>
    <row r="285">
      <c r="A285" s="192" t="str">
        <f>IF(OR(C285="",'Fiche perso'!$AF$3=""),"",IF(MATCH(C285,Tableau!$AK$3:$AK$5,0)&lt;=MATCH('Fiche perso'!$AF$3,Tableau!$AK$3:$AK$5,0),B285,""))</f>
        <v/>
      </c>
      <c r="B285" s="194"/>
      <c r="C285" s="194"/>
      <c r="D285" s="199"/>
      <c r="E285" s="213"/>
      <c r="F285" s="179"/>
      <c r="G285" s="192" t="str">
        <f>IF(OR(H285="",'Fiche perso'!$AF$3=""),"",IF(MATCH(I285,Tableau!$AK$3:$AK$5,0)&lt;=MATCH('Fiche perso'!$AF$3,Tableau!$AK$3:$AK$5,0),H285,""))</f>
        <v/>
      </c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200"/>
      <c r="T285" s="200"/>
      <c r="U285" s="192" t="str">
        <f>IF(OR(V285="",'Fiche perso'!$AF$3=""),"",IF(MATCH(W285,Tableau!$AK$3:$AK$5,0)&lt;=MATCH('Fiche perso'!$AF$3,Tableau!$AK$3:$AK$5,0),V285,""))</f>
        <v/>
      </c>
      <c r="V285" s="151"/>
      <c r="W285" s="194"/>
      <c r="X285" s="213"/>
    </row>
    <row r="286">
      <c r="A286" s="192" t="str">
        <f>IF(OR(C286="",'Fiche perso'!$AF$3=""),"",IF(MATCH(C286,Tableau!$AK$3:$AK$5,0)&lt;=MATCH('Fiche perso'!$AF$3,Tableau!$AK$3:$AK$5,0),B286,""))</f>
        <v/>
      </c>
      <c r="B286" s="194"/>
      <c r="C286" s="194"/>
      <c r="D286" s="199"/>
      <c r="E286" s="213"/>
      <c r="F286" s="179"/>
      <c r="G286" s="192" t="str">
        <f>IF(OR(H286="",'Fiche perso'!$AF$3=""),"",IF(MATCH(I286,Tableau!$AK$3:$AK$5,0)&lt;=MATCH('Fiche perso'!$AF$3,Tableau!$AK$3:$AK$5,0),H286,""))</f>
        <v/>
      </c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200"/>
      <c r="T286" s="200"/>
      <c r="U286" s="192" t="str">
        <f>IF(OR(V286="",'Fiche perso'!$AF$3=""),"",IF(MATCH(W286,Tableau!$AK$3:$AK$5,0)&lt;=MATCH('Fiche perso'!$AF$3,Tableau!$AK$3:$AK$5,0),V286,""))</f>
        <v/>
      </c>
      <c r="V286" s="151"/>
      <c r="W286" s="194"/>
      <c r="X286" s="213"/>
    </row>
    <row r="287">
      <c r="A287" s="192" t="str">
        <f>IF(OR(C287="",'Fiche perso'!$AF$3=""),"",IF(MATCH(C287,Tableau!$AK$3:$AK$5,0)&lt;=MATCH('Fiche perso'!$AF$3,Tableau!$AK$3:$AK$5,0),B287,""))</f>
        <v/>
      </c>
      <c r="B287" s="194"/>
      <c r="C287" s="194"/>
      <c r="D287" s="199"/>
      <c r="E287" s="213"/>
      <c r="F287" s="179"/>
      <c r="G287" s="192" t="str">
        <f>IF(OR(H287="",'Fiche perso'!$AF$3=""),"",IF(MATCH(I287,Tableau!$AK$3:$AK$5,0)&lt;=MATCH('Fiche perso'!$AF$3,Tableau!$AK$3:$AK$5,0),H287,""))</f>
        <v/>
      </c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200"/>
      <c r="T287" s="200"/>
      <c r="U287" s="192" t="str">
        <f>IF(OR(V287="",'Fiche perso'!$AF$3=""),"",IF(MATCH(W287,Tableau!$AK$3:$AK$5,0)&lt;=MATCH('Fiche perso'!$AF$3,Tableau!$AK$3:$AK$5,0),V287,""))</f>
        <v/>
      </c>
      <c r="V287" s="151"/>
      <c r="W287" s="194"/>
      <c r="X287" s="213"/>
    </row>
    <row r="288">
      <c r="A288" s="192" t="str">
        <f>IF(OR(C288="",'Fiche perso'!$AF$3=""),"",IF(MATCH(C288,Tableau!$AK$3:$AK$5,0)&lt;=MATCH('Fiche perso'!$AF$3,Tableau!$AK$3:$AK$5,0),B288,""))</f>
        <v/>
      </c>
      <c r="B288" s="194"/>
      <c r="C288" s="194"/>
      <c r="D288" s="199"/>
      <c r="E288" s="213"/>
      <c r="F288" s="179"/>
      <c r="G288" s="192" t="str">
        <f>IF(OR(H288="",'Fiche perso'!$AF$3=""),"",IF(MATCH(I288,Tableau!$AK$3:$AK$5,0)&lt;=MATCH('Fiche perso'!$AF$3,Tableau!$AK$3:$AK$5,0),H288,""))</f>
        <v/>
      </c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200"/>
      <c r="T288" s="200"/>
      <c r="U288" s="192" t="str">
        <f>IF(OR(V288="",'Fiche perso'!$AF$3=""),"",IF(MATCH(W288,Tableau!$AK$3:$AK$5,0)&lt;=MATCH('Fiche perso'!$AF$3,Tableau!$AK$3:$AK$5,0),V288,""))</f>
        <v/>
      </c>
      <c r="V288" s="151"/>
      <c r="W288" s="194"/>
      <c r="X288" s="213"/>
    </row>
    <row r="289">
      <c r="A289" s="192" t="str">
        <f>IF(OR(C289="",'Fiche perso'!$AF$3=""),"",IF(MATCH(C289,Tableau!$AK$3:$AK$5,0)&lt;=MATCH('Fiche perso'!$AF$3,Tableau!$AK$3:$AK$5,0),B289,""))</f>
        <v/>
      </c>
      <c r="B289" s="194"/>
      <c r="C289" s="194"/>
      <c r="D289" s="199"/>
      <c r="E289" s="213"/>
      <c r="F289" s="179"/>
      <c r="G289" s="192" t="str">
        <f>IF(OR(H289="",'Fiche perso'!$AF$3=""),"",IF(MATCH(I289,Tableau!$AK$3:$AK$5,0)&lt;=MATCH('Fiche perso'!$AF$3,Tableau!$AK$3:$AK$5,0),H289,""))</f>
        <v/>
      </c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200"/>
      <c r="T289" s="200"/>
      <c r="U289" s="192" t="str">
        <f>IF(OR(V289="",'Fiche perso'!$AF$3=""),"",IF(MATCH(W289,Tableau!$AK$3:$AK$5,0)&lt;=MATCH('Fiche perso'!$AF$3,Tableau!$AK$3:$AK$5,0),V289,""))</f>
        <v/>
      </c>
      <c r="V289" s="151"/>
      <c r="W289" s="194"/>
      <c r="X289" s="213"/>
    </row>
    <row r="290">
      <c r="A290" s="192" t="str">
        <f>IF(OR(C290="",'Fiche perso'!$AF$3=""),"",IF(MATCH(C290,Tableau!$AK$3:$AK$5,0)&lt;=MATCH('Fiche perso'!$AF$3,Tableau!$AK$3:$AK$5,0),B290,""))</f>
        <v/>
      </c>
      <c r="B290" s="194"/>
      <c r="C290" s="194"/>
      <c r="D290" s="199"/>
      <c r="E290" s="213"/>
      <c r="F290" s="179"/>
      <c r="G290" s="192" t="str">
        <f>IF(OR(H290="",'Fiche perso'!$AF$3=""),"",IF(MATCH(I290,Tableau!$AK$3:$AK$5,0)&lt;=MATCH('Fiche perso'!$AF$3,Tableau!$AK$3:$AK$5,0),H290,""))</f>
        <v/>
      </c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200"/>
      <c r="T290" s="200"/>
      <c r="U290" s="192" t="str">
        <f>IF(OR(V290="",'Fiche perso'!$AF$3=""),"",IF(MATCH(W290,Tableau!$AK$3:$AK$5,0)&lt;=MATCH('Fiche perso'!$AF$3,Tableau!$AK$3:$AK$5,0),V290,""))</f>
        <v/>
      </c>
      <c r="V290" s="151"/>
      <c r="W290" s="194"/>
      <c r="X290" s="213"/>
    </row>
    <row r="291">
      <c r="A291" s="192" t="str">
        <f>IF(OR(C291="",'Fiche perso'!$AF$3=""),"",IF(MATCH(C291,Tableau!$AK$3:$AK$5,0)&lt;=MATCH('Fiche perso'!$AF$3,Tableau!$AK$3:$AK$5,0),B291,""))</f>
        <v/>
      </c>
      <c r="B291" s="194"/>
      <c r="C291" s="194"/>
      <c r="D291" s="199"/>
      <c r="E291" s="213"/>
      <c r="F291" s="179"/>
      <c r="G291" s="192" t="str">
        <f>IF(OR(H291="",'Fiche perso'!$AF$3=""),"",IF(MATCH(I291,Tableau!$AK$3:$AK$5,0)&lt;=MATCH('Fiche perso'!$AF$3,Tableau!$AK$3:$AK$5,0),H291,""))</f>
        <v/>
      </c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200"/>
      <c r="T291" s="200"/>
      <c r="U291" s="192" t="str">
        <f>IF(OR(V291="",'Fiche perso'!$AF$3=""),"",IF(MATCH(W291,Tableau!$AK$3:$AK$5,0)&lt;=MATCH('Fiche perso'!$AF$3,Tableau!$AK$3:$AK$5,0),V291,""))</f>
        <v/>
      </c>
      <c r="V291" s="151"/>
      <c r="W291" s="194"/>
      <c r="X291" s="213"/>
    </row>
    <row r="292">
      <c r="A292" s="192" t="str">
        <f>IF(OR(C292="",'Fiche perso'!$AF$3=""),"",IF(MATCH(C292,Tableau!$AK$3:$AK$5,0)&lt;=MATCH('Fiche perso'!$AF$3,Tableau!$AK$3:$AK$5,0),B292,""))</f>
        <v/>
      </c>
      <c r="B292" s="194"/>
      <c r="C292" s="194"/>
      <c r="D292" s="199"/>
      <c r="E292" s="213"/>
      <c r="F292" s="179"/>
      <c r="G292" s="192" t="str">
        <f>IF(OR(H292="",'Fiche perso'!$AF$3=""),"",IF(MATCH(I292,Tableau!$AK$3:$AK$5,0)&lt;=MATCH('Fiche perso'!$AF$3,Tableau!$AK$3:$AK$5,0),H292,""))</f>
        <v/>
      </c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200"/>
      <c r="T292" s="200"/>
      <c r="U292" s="192" t="str">
        <f>IF(OR(V292="",'Fiche perso'!$AF$3=""),"",IF(MATCH(W292,Tableau!$AK$3:$AK$5,0)&lt;=MATCH('Fiche perso'!$AF$3,Tableau!$AK$3:$AK$5,0),V292,""))</f>
        <v/>
      </c>
      <c r="V292" s="151"/>
      <c r="W292" s="194"/>
      <c r="X292" s="213"/>
    </row>
    <row r="293">
      <c r="A293" s="192" t="str">
        <f>IF(OR(C293="",'Fiche perso'!$AF$3=""),"",IF(MATCH(C293,Tableau!$AK$3:$AK$5,0)&lt;=MATCH('Fiche perso'!$AF$3,Tableau!$AK$3:$AK$5,0),B293,""))</f>
        <v/>
      </c>
      <c r="B293" s="194"/>
      <c r="C293" s="194"/>
      <c r="D293" s="199"/>
      <c r="E293" s="213"/>
      <c r="F293" s="179"/>
      <c r="G293" s="192" t="str">
        <f>IF(OR(H293="",'Fiche perso'!$AF$3=""),"",IF(MATCH(I293,Tableau!$AK$3:$AK$5,0)&lt;=MATCH('Fiche perso'!$AF$3,Tableau!$AK$3:$AK$5,0),H293,""))</f>
        <v/>
      </c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200"/>
      <c r="T293" s="200"/>
      <c r="U293" s="192" t="str">
        <f>IF(OR(V293="",'Fiche perso'!$AF$3=""),"",IF(MATCH(W293,Tableau!$AK$3:$AK$5,0)&lt;=MATCH('Fiche perso'!$AF$3,Tableau!$AK$3:$AK$5,0),V293,""))</f>
        <v/>
      </c>
      <c r="V293" s="151"/>
      <c r="W293" s="194"/>
      <c r="X293" s="213"/>
    </row>
    <row r="294">
      <c r="A294" s="192" t="str">
        <f>IF(OR(C294="",'Fiche perso'!$AF$3=""),"",IF(MATCH(C294,Tableau!$AK$3:$AK$5,0)&lt;=MATCH('Fiche perso'!$AF$3,Tableau!$AK$3:$AK$5,0),B294,""))</f>
        <v/>
      </c>
      <c r="B294" s="194"/>
      <c r="C294" s="194"/>
      <c r="D294" s="199"/>
      <c r="E294" s="213"/>
      <c r="F294" s="179"/>
      <c r="G294" s="192" t="str">
        <f>IF(OR(H294="",'Fiche perso'!$AF$3=""),"",IF(MATCH(I294,Tableau!$AK$3:$AK$5,0)&lt;=MATCH('Fiche perso'!$AF$3,Tableau!$AK$3:$AK$5,0),H294,""))</f>
        <v/>
      </c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200"/>
      <c r="T294" s="200"/>
      <c r="U294" s="192" t="str">
        <f>IF(OR(V294="",'Fiche perso'!$AF$3=""),"",IF(MATCH(W294,Tableau!$AK$3:$AK$5,0)&lt;=MATCH('Fiche perso'!$AF$3,Tableau!$AK$3:$AK$5,0),V294,""))</f>
        <v/>
      </c>
      <c r="V294" s="151"/>
      <c r="W294" s="194"/>
      <c r="X294" s="213"/>
    </row>
    <row r="295">
      <c r="A295" s="192" t="str">
        <f>IF(OR(C295="",'Fiche perso'!$AF$3=""),"",IF(MATCH(C295,Tableau!$AK$3:$AK$5,0)&lt;=MATCH('Fiche perso'!$AF$3,Tableau!$AK$3:$AK$5,0),B295,""))</f>
        <v/>
      </c>
      <c r="B295" s="194"/>
      <c r="C295" s="194"/>
      <c r="D295" s="199"/>
      <c r="E295" s="213"/>
      <c r="F295" s="179"/>
      <c r="G295" s="192" t="str">
        <f>IF(OR(H295="",'Fiche perso'!$AF$3=""),"",IF(MATCH(I295,Tableau!$AK$3:$AK$5,0)&lt;=MATCH('Fiche perso'!$AF$3,Tableau!$AK$3:$AK$5,0),H295,""))</f>
        <v/>
      </c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200"/>
      <c r="T295" s="200"/>
      <c r="U295" s="192" t="str">
        <f>IF(OR(V295="",'Fiche perso'!$AF$3=""),"",IF(MATCH(W295,Tableau!$AK$3:$AK$5,0)&lt;=MATCH('Fiche perso'!$AF$3,Tableau!$AK$3:$AK$5,0),V295,""))</f>
        <v/>
      </c>
      <c r="V295" s="151"/>
      <c r="W295" s="194"/>
      <c r="X295" s="213"/>
    </row>
    <row r="296">
      <c r="A296" s="192" t="str">
        <f>IF(OR(C296="",'Fiche perso'!$AF$3=""),"",IF(MATCH(C296,Tableau!$AK$3:$AK$5,0)&lt;=MATCH('Fiche perso'!$AF$3,Tableau!$AK$3:$AK$5,0),B296,""))</f>
        <v/>
      </c>
      <c r="B296" s="194"/>
      <c r="C296" s="194"/>
      <c r="D296" s="199"/>
      <c r="E296" s="213"/>
      <c r="F296" s="179"/>
      <c r="G296" s="192" t="str">
        <f>IF(OR(H296="",'Fiche perso'!$AF$3=""),"",IF(MATCH(I296,Tableau!$AK$3:$AK$5,0)&lt;=MATCH('Fiche perso'!$AF$3,Tableau!$AK$3:$AK$5,0),H296,""))</f>
        <v/>
      </c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200"/>
      <c r="T296" s="200"/>
      <c r="U296" s="192" t="str">
        <f>IF(OR(V296="",'Fiche perso'!$AF$3=""),"",IF(MATCH(W296,Tableau!$AK$3:$AK$5,0)&lt;=MATCH('Fiche perso'!$AF$3,Tableau!$AK$3:$AK$5,0),V296,""))</f>
        <v/>
      </c>
      <c r="V296" s="151"/>
      <c r="W296" s="194"/>
      <c r="X296" s="213"/>
    </row>
    <row r="297">
      <c r="A297" s="192" t="str">
        <f>IF(OR(C297="",'Fiche perso'!$AF$3=""),"",IF(MATCH(C297,Tableau!$AK$3:$AK$5,0)&lt;=MATCH('Fiche perso'!$AF$3,Tableau!$AK$3:$AK$5,0),B297,""))</f>
        <v/>
      </c>
      <c r="B297" s="194"/>
      <c r="C297" s="194"/>
      <c r="D297" s="199"/>
      <c r="E297" s="213"/>
      <c r="F297" s="179"/>
      <c r="G297" s="192" t="str">
        <f>IF(OR(H297="",'Fiche perso'!$AF$3=""),"",IF(MATCH(I297,Tableau!$AK$3:$AK$5,0)&lt;=MATCH('Fiche perso'!$AF$3,Tableau!$AK$3:$AK$5,0),H297,""))</f>
        <v/>
      </c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200"/>
      <c r="T297" s="200"/>
      <c r="U297" s="192" t="str">
        <f>IF(OR(V297="",'Fiche perso'!$AF$3=""),"",IF(MATCH(W297,Tableau!$AK$3:$AK$5,0)&lt;=MATCH('Fiche perso'!$AF$3,Tableau!$AK$3:$AK$5,0),V297,""))</f>
        <v/>
      </c>
      <c r="V297" s="151"/>
      <c r="W297" s="194"/>
      <c r="X297" s="213"/>
    </row>
    <row r="298">
      <c r="A298" s="192" t="str">
        <f>IF(OR(C298="",'Fiche perso'!$AF$3=""),"",IF(MATCH(C298,Tableau!$AK$3:$AK$5,0)&lt;=MATCH('Fiche perso'!$AF$3,Tableau!$AK$3:$AK$5,0),B298,""))</f>
        <v/>
      </c>
      <c r="B298" s="194"/>
      <c r="C298" s="194"/>
      <c r="D298" s="199"/>
      <c r="E298" s="213"/>
      <c r="F298" s="179"/>
      <c r="G298" s="192" t="str">
        <f>IF(OR(H298="",'Fiche perso'!$AF$3=""),"",IF(MATCH(I298,Tableau!$AK$3:$AK$5,0)&lt;=MATCH('Fiche perso'!$AF$3,Tableau!$AK$3:$AK$5,0),H298,""))</f>
        <v/>
      </c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200"/>
      <c r="T298" s="200"/>
      <c r="U298" s="192" t="str">
        <f>IF(OR(V298="",'Fiche perso'!$AF$3=""),"",IF(MATCH(W298,Tableau!$AK$3:$AK$5,0)&lt;=MATCH('Fiche perso'!$AF$3,Tableau!$AK$3:$AK$5,0),V298,""))</f>
        <v/>
      </c>
      <c r="V298" s="151"/>
      <c r="W298" s="194"/>
      <c r="X298" s="213"/>
    </row>
    <row r="299">
      <c r="A299" s="192" t="str">
        <f>IF(OR(C299="",'Fiche perso'!$AF$3=""),"",IF(MATCH(C299,Tableau!$AK$3:$AK$5,0)&lt;=MATCH('Fiche perso'!$AF$3,Tableau!$AK$3:$AK$5,0),B299,""))</f>
        <v/>
      </c>
      <c r="B299" s="194"/>
      <c r="C299" s="194"/>
      <c r="D299" s="199"/>
      <c r="E299" s="213"/>
      <c r="F299" s="179"/>
      <c r="G299" s="192" t="str">
        <f>IF(OR(H299="",'Fiche perso'!$AF$3=""),"",IF(MATCH(I299,Tableau!$AK$3:$AK$5,0)&lt;=MATCH('Fiche perso'!$AF$3,Tableau!$AK$3:$AK$5,0),H299,""))</f>
        <v/>
      </c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200"/>
      <c r="T299" s="200"/>
      <c r="U299" s="192" t="str">
        <f>IF(OR(V299="",'Fiche perso'!$AF$3=""),"",IF(MATCH(W299,Tableau!$AK$3:$AK$5,0)&lt;=MATCH('Fiche perso'!$AF$3,Tableau!$AK$3:$AK$5,0),V299,""))</f>
        <v/>
      </c>
      <c r="V299" s="151"/>
      <c r="W299" s="194"/>
      <c r="X299" s="213"/>
    </row>
    <row r="300">
      <c r="A300" s="192" t="str">
        <f>IF(OR(C300="",'Fiche perso'!$AF$3=""),"",IF(MATCH(C300,Tableau!$AK$3:$AK$5,0)&lt;=MATCH('Fiche perso'!$AF$3,Tableau!$AK$3:$AK$5,0),B300,""))</f>
        <v/>
      </c>
      <c r="B300" s="194"/>
      <c r="C300" s="194"/>
      <c r="D300" s="199"/>
      <c r="E300" s="213"/>
      <c r="F300" s="179"/>
      <c r="G300" s="192" t="str">
        <f>IF(OR(H300="",'Fiche perso'!$AF$3=""),"",IF(MATCH(I300,Tableau!$AK$3:$AK$5,0)&lt;=MATCH('Fiche perso'!$AF$3,Tableau!$AK$3:$AK$5,0),H300,""))</f>
        <v/>
      </c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200"/>
      <c r="T300" s="200"/>
      <c r="U300" s="192" t="str">
        <f>IF(OR(V300="",'Fiche perso'!$AF$3=""),"",IF(MATCH(W300,Tableau!$AK$3:$AK$5,0)&lt;=MATCH('Fiche perso'!$AF$3,Tableau!$AK$3:$AK$5,0),V300,""))</f>
        <v/>
      </c>
      <c r="V300" s="151"/>
      <c r="W300" s="194"/>
      <c r="X300" s="213"/>
    </row>
    <row r="301">
      <c r="A301" s="192" t="str">
        <f>IF(OR(C301="",'Fiche perso'!$AF$3=""),"",IF(MATCH(C301,Tableau!$AK$3:$AK$5,0)&lt;=MATCH('Fiche perso'!$AF$3,Tableau!$AK$3:$AK$5,0),B301,""))</f>
        <v/>
      </c>
      <c r="B301" s="194"/>
      <c r="C301" s="194"/>
      <c r="D301" s="199"/>
      <c r="E301" s="213"/>
      <c r="F301" s="179"/>
      <c r="G301" s="192" t="str">
        <f>IF(OR(H301="",'Fiche perso'!$AF$3=""),"",IF(MATCH(I301,Tableau!$AK$3:$AK$5,0)&lt;=MATCH('Fiche perso'!$AF$3,Tableau!$AK$3:$AK$5,0),H301,""))</f>
        <v/>
      </c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200"/>
      <c r="T301" s="200"/>
      <c r="U301" s="192" t="str">
        <f>IF(OR(V301="",'Fiche perso'!$AF$3=""),"",IF(MATCH(W301,Tableau!$AK$3:$AK$5,0)&lt;=MATCH('Fiche perso'!$AF$3,Tableau!$AK$3:$AK$5,0),V301,""))</f>
        <v/>
      </c>
      <c r="V301" s="151"/>
      <c r="W301" s="194"/>
      <c r="X301" s="213"/>
    </row>
    <row r="302">
      <c r="A302" s="192" t="str">
        <f>IF(OR(C302="",'Fiche perso'!$AF$3=""),"",IF(MATCH(C302,Tableau!$AK$3:$AK$5,0)&lt;=MATCH('Fiche perso'!$AF$3,Tableau!$AK$3:$AK$5,0),B302,""))</f>
        <v/>
      </c>
      <c r="B302" s="194"/>
      <c r="C302" s="194"/>
      <c r="D302" s="199"/>
      <c r="E302" s="213"/>
      <c r="F302" s="179"/>
      <c r="G302" s="192" t="str">
        <f>IF(OR(H302="",'Fiche perso'!$AF$3=""),"",IF(MATCH(I302,Tableau!$AK$3:$AK$5,0)&lt;=MATCH('Fiche perso'!$AF$3,Tableau!$AK$3:$AK$5,0),H302,""))</f>
        <v/>
      </c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200"/>
      <c r="T302" s="200"/>
      <c r="U302" s="192" t="str">
        <f>IF(OR(V302="",'Fiche perso'!$AF$3=""),"",IF(MATCH(W302,Tableau!$AK$3:$AK$5,0)&lt;=MATCH('Fiche perso'!$AF$3,Tableau!$AK$3:$AK$5,0),V302,""))</f>
        <v/>
      </c>
      <c r="V302" s="151"/>
      <c r="W302" s="194"/>
      <c r="X302" s="213"/>
    </row>
    <row r="303">
      <c r="A303" s="192" t="str">
        <f>IF(OR(C303="",'Fiche perso'!$AF$3=""),"",IF(MATCH(C303,Tableau!$AK$3:$AK$5,0)&lt;=MATCH('Fiche perso'!$AF$3,Tableau!$AK$3:$AK$5,0),B303,""))</f>
        <v/>
      </c>
      <c r="B303" s="194"/>
      <c r="C303" s="194"/>
      <c r="D303" s="199"/>
      <c r="E303" s="213"/>
      <c r="F303" s="179"/>
      <c r="G303" s="192" t="str">
        <f>IF(OR(H303="",'Fiche perso'!$AF$3=""),"",IF(MATCH(I303,Tableau!$AK$3:$AK$5,0)&lt;=MATCH('Fiche perso'!$AF$3,Tableau!$AK$3:$AK$5,0),H303,""))</f>
        <v/>
      </c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200"/>
      <c r="T303" s="200"/>
      <c r="U303" s="192" t="str">
        <f>IF(OR(V303="",'Fiche perso'!$AF$3=""),"",IF(MATCH(W303,Tableau!$AK$3:$AK$5,0)&lt;=MATCH('Fiche perso'!$AF$3,Tableau!$AK$3:$AK$5,0),V303,""))</f>
        <v/>
      </c>
      <c r="V303" s="151"/>
      <c r="W303" s="194"/>
      <c r="X303" s="213"/>
    </row>
    <row r="304">
      <c r="A304" s="192" t="str">
        <f>IF(OR(C304="",'Fiche perso'!$AF$3=""),"",IF(MATCH(C304,Tableau!$AK$3:$AK$5,0)&lt;=MATCH('Fiche perso'!$AF$3,Tableau!$AK$3:$AK$5,0),B304,""))</f>
        <v/>
      </c>
      <c r="B304" s="194"/>
      <c r="C304" s="194"/>
      <c r="D304" s="199"/>
      <c r="E304" s="213"/>
      <c r="F304" s="179"/>
      <c r="G304" s="192" t="str">
        <f>IF(OR(H304="",'Fiche perso'!$AF$3=""),"",IF(MATCH(I304,Tableau!$AK$3:$AK$5,0)&lt;=MATCH('Fiche perso'!$AF$3,Tableau!$AK$3:$AK$5,0),H304,""))</f>
        <v/>
      </c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200"/>
      <c r="T304" s="200"/>
      <c r="U304" s="192" t="str">
        <f>IF(OR(V304="",'Fiche perso'!$AF$3=""),"",IF(MATCH(W304,Tableau!$AK$3:$AK$5,0)&lt;=MATCH('Fiche perso'!$AF$3,Tableau!$AK$3:$AK$5,0),V304,""))</f>
        <v/>
      </c>
      <c r="V304" s="151"/>
      <c r="W304" s="194"/>
      <c r="X304" s="213"/>
    </row>
    <row r="305">
      <c r="A305" s="192" t="str">
        <f>IF(OR(C305="",'Fiche perso'!$AF$3=""),"",IF(MATCH(C305,Tableau!$AK$3:$AK$5,0)&lt;=MATCH('Fiche perso'!$AF$3,Tableau!$AK$3:$AK$5,0),B305,""))</f>
        <v/>
      </c>
      <c r="B305" s="194"/>
      <c r="C305" s="194"/>
      <c r="D305" s="199"/>
      <c r="E305" s="213"/>
      <c r="F305" s="179"/>
      <c r="G305" s="192" t="str">
        <f>IF(OR(H305="",'Fiche perso'!$AF$3=""),"",IF(MATCH(I305,Tableau!$AK$3:$AK$5,0)&lt;=MATCH('Fiche perso'!$AF$3,Tableau!$AK$3:$AK$5,0),H305,""))</f>
        <v/>
      </c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200"/>
      <c r="T305" s="200"/>
      <c r="U305" s="192" t="str">
        <f>IF(OR(V305="",'Fiche perso'!$AF$3=""),"",IF(MATCH(W305,Tableau!$AK$3:$AK$5,0)&lt;=MATCH('Fiche perso'!$AF$3,Tableau!$AK$3:$AK$5,0),V305,""))</f>
        <v/>
      </c>
      <c r="V305" s="151"/>
      <c r="W305" s="194"/>
      <c r="X305" s="213"/>
    </row>
    <row r="306">
      <c r="A306" s="192" t="str">
        <f>IF(OR(C306="",'Fiche perso'!$AF$3=""),"",IF(MATCH(C306,Tableau!$AK$3:$AK$5,0)&lt;=MATCH('Fiche perso'!$AF$3,Tableau!$AK$3:$AK$5,0),B306,""))</f>
        <v/>
      </c>
      <c r="B306" s="194"/>
      <c r="C306" s="194"/>
      <c r="D306" s="199"/>
      <c r="E306" s="213"/>
      <c r="F306" s="179"/>
      <c r="G306" s="192" t="str">
        <f>IF(OR(H306="",'Fiche perso'!$AF$3=""),"",IF(MATCH(I306,Tableau!$AK$3:$AK$5,0)&lt;=MATCH('Fiche perso'!$AF$3,Tableau!$AK$3:$AK$5,0),H306,""))</f>
        <v/>
      </c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200"/>
      <c r="T306" s="200"/>
      <c r="U306" s="192" t="str">
        <f>IF(OR(V306="",'Fiche perso'!$AF$3=""),"",IF(MATCH(W306,Tableau!$AK$3:$AK$5,0)&lt;=MATCH('Fiche perso'!$AF$3,Tableau!$AK$3:$AK$5,0),V306,""))</f>
        <v/>
      </c>
      <c r="V306" s="151"/>
      <c r="W306" s="194"/>
      <c r="X306" s="213"/>
    </row>
    <row r="307">
      <c r="A307" s="192" t="str">
        <f>IF(OR(C307="",'Fiche perso'!$AF$3=""),"",IF(MATCH(C307,Tableau!$AK$3:$AK$5,0)&lt;=MATCH('Fiche perso'!$AF$3,Tableau!$AK$3:$AK$5,0),B307,""))</f>
        <v/>
      </c>
      <c r="B307" s="194"/>
      <c r="C307" s="194"/>
      <c r="D307" s="199"/>
      <c r="E307" s="213"/>
      <c r="F307" s="179"/>
      <c r="G307" s="192" t="str">
        <f>IF(OR(H307="",'Fiche perso'!$AF$3=""),"",IF(MATCH(I307,Tableau!$AK$3:$AK$5,0)&lt;=MATCH('Fiche perso'!$AF$3,Tableau!$AK$3:$AK$5,0),H307,""))</f>
        <v/>
      </c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200"/>
      <c r="T307" s="200"/>
      <c r="U307" s="192" t="str">
        <f>IF(OR(V307="",'Fiche perso'!$AF$3=""),"",IF(MATCH(W307,Tableau!$AK$3:$AK$5,0)&lt;=MATCH('Fiche perso'!$AF$3,Tableau!$AK$3:$AK$5,0),V307,""))</f>
        <v/>
      </c>
      <c r="V307" s="151"/>
      <c r="W307" s="194"/>
      <c r="X307" s="213"/>
    </row>
    <row r="308">
      <c r="A308" s="192" t="str">
        <f>IF(OR(C308="",'Fiche perso'!$AF$3=""),"",IF(MATCH(C308,Tableau!$AK$3:$AK$5,0)&lt;=MATCH('Fiche perso'!$AF$3,Tableau!$AK$3:$AK$5,0),B308,""))</f>
        <v/>
      </c>
      <c r="B308" s="194"/>
      <c r="C308" s="194"/>
      <c r="D308" s="199"/>
      <c r="E308" s="213"/>
      <c r="F308" s="179"/>
      <c r="G308" s="192" t="str">
        <f>IF(OR(H308="",'Fiche perso'!$AF$3=""),"",IF(MATCH(I308,Tableau!$AK$3:$AK$5,0)&lt;=MATCH('Fiche perso'!$AF$3,Tableau!$AK$3:$AK$5,0),H308,""))</f>
        <v/>
      </c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200"/>
      <c r="T308" s="200"/>
      <c r="U308" s="192" t="str">
        <f>IF(OR(V308="",'Fiche perso'!$AF$3=""),"",IF(MATCH(W308,Tableau!$AK$3:$AK$5,0)&lt;=MATCH('Fiche perso'!$AF$3,Tableau!$AK$3:$AK$5,0),V308,""))</f>
        <v/>
      </c>
      <c r="V308" s="151"/>
      <c r="W308" s="194"/>
      <c r="X308" s="213"/>
    </row>
    <row r="309">
      <c r="A309" s="192" t="str">
        <f>IF(OR(C309="",'Fiche perso'!$AF$3=""),"",IF(MATCH(C309,Tableau!$AK$3:$AK$5,0)&lt;=MATCH('Fiche perso'!$AF$3,Tableau!$AK$3:$AK$5,0),B309,""))</f>
        <v/>
      </c>
      <c r="B309" s="194"/>
      <c r="C309" s="194"/>
      <c r="D309" s="199"/>
      <c r="E309" s="213"/>
      <c r="F309" s="179"/>
      <c r="G309" s="192" t="str">
        <f>IF(OR(H309="",'Fiche perso'!$AF$3=""),"",IF(MATCH(I309,Tableau!$AK$3:$AK$5,0)&lt;=MATCH('Fiche perso'!$AF$3,Tableau!$AK$3:$AK$5,0),H309,""))</f>
        <v/>
      </c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200"/>
      <c r="T309" s="200"/>
      <c r="U309" s="192" t="str">
        <f>IF(OR(V309="",'Fiche perso'!$AF$3=""),"",IF(MATCH(W309,Tableau!$AK$3:$AK$5,0)&lt;=MATCH('Fiche perso'!$AF$3,Tableau!$AK$3:$AK$5,0),V309,""))</f>
        <v/>
      </c>
      <c r="V309" s="151"/>
      <c r="W309" s="194"/>
      <c r="X309" s="213"/>
    </row>
    <row r="310">
      <c r="A310" s="192" t="str">
        <f>IF(OR(C310="",'Fiche perso'!$AF$3=""),"",IF(MATCH(C310,Tableau!$AK$3:$AK$5,0)&lt;=MATCH('Fiche perso'!$AF$3,Tableau!$AK$3:$AK$5,0),B310,""))</f>
        <v/>
      </c>
      <c r="B310" s="194"/>
      <c r="C310" s="194"/>
      <c r="D310" s="199"/>
      <c r="E310" s="213"/>
      <c r="F310" s="179"/>
      <c r="G310" s="192" t="str">
        <f>IF(OR(H310="",'Fiche perso'!$AF$3=""),"",IF(MATCH(I310,Tableau!$AK$3:$AK$5,0)&lt;=MATCH('Fiche perso'!$AF$3,Tableau!$AK$3:$AK$5,0),H310,""))</f>
        <v/>
      </c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200"/>
      <c r="T310" s="200"/>
      <c r="U310" s="192" t="str">
        <f>IF(OR(V310="",'Fiche perso'!$AF$3=""),"",IF(MATCH(W310,Tableau!$AK$3:$AK$5,0)&lt;=MATCH('Fiche perso'!$AF$3,Tableau!$AK$3:$AK$5,0),V310,""))</f>
        <v/>
      </c>
      <c r="V310" s="151"/>
      <c r="W310" s="194"/>
      <c r="X310" s="213"/>
    </row>
    <row r="311">
      <c r="A311" s="192" t="str">
        <f>IF(OR(C311="",'Fiche perso'!$AF$3=""),"",IF(MATCH(C311,Tableau!$AK$3:$AK$5,0)&lt;=MATCH('Fiche perso'!$AF$3,Tableau!$AK$3:$AK$5,0),B311,""))</f>
        <v/>
      </c>
      <c r="B311" s="194"/>
      <c r="C311" s="194"/>
      <c r="D311" s="199"/>
      <c r="E311" s="213"/>
      <c r="F311" s="179"/>
      <c r="G311" s="192" t="str">
        <f>IF(OR(H311="",'Fiche perso'!$AF$3=""),"",IF(MATCH(I311,Tableau!$AK$3:$AK$5,0)&lt;=MATCH('Fiche perso'!$AF$3,Tableau!$AK$3:$AK$5,0),H311,""))</f>
        <v/>
      </c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200"/>
      <c r="T311" s="200"/>
      <c r="U311" s="192" t="str">
        <f>IF(OR(V311="",'Fiche perso'!$AF$3=""),"",IF(MATCH(W311,Tableau!$AK$3:$AK$5,0)&lt;=MATCH('Fiche perso'!$AF$3,Tableau!$AK$3:$AK$5,0),V311,""))</f>
        <v/>
      </c>
      <c r="V311" s="151"/>
      <c r="W311" s="194"/>
      <c r="X311" s="213"/>
    </row>
    <row r="312">
      <c r="A312" s="192" t="str">
        <f>IF(OR(C312="",'Fiche perso'!$AF$3=""),"",IF(MATCH(C312,Tableau!$AK$3:$AK$5,0)&lt;=MATCH('Fiche perso'!$AF$3,Tableau!$AK$3:$AK$5,0),B312,""))</f>
        <v/>
      </c>
      <c r="B312" s="194"/>
      <c r="C312" s="194"/>
      <c r="D312" s="199"/>
      <c r="E312" s="213"/>
      <c r="F312" s="179"/>
      <c r="G312" s="192" t="str">
        <f>IF(OR(H312="",'Fiche perso'!$AF$3=""),"",IF(MATCH(I312,Tableau!$AK$3:$AK$5,0)&lt;=MATCH('Fiche perso'!$AF$3,Tableau!$AK$3:$AK$5,0),H312,""))</f>
        <v/>
      </c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200"/>
      <c r="T312" s="200"/>
      <c r="U312" s="192" t="str">
        <f>IF(OR(V312="",'Fiche perso'!$AF$3=""),"",IF(MATCH(W312,Tableau!$AK$3:$AK$5,0)&lt;=MATCH('Fiche perso'!$AF$3,Tableau!$AK$3:$AK$5,0),V312,""))</f>
        <v/>
      </c>
      <c r="V312" s="151"/>
      <c r="W312" s="194"/>
      <c r="X312" s="213"/>
    </row>
    <row r="313">
      <c r="A313" s="192" t="str">
        <f>IF(OR(C313="",'Fiche perso'!$AF$3=""),"",IF(MATCH(C313,Tableau!$AK$3:$AK$5,0)&lt;=MATCH('Fiche perso'!$AF$3,Tableau!$AK$3:$AK$5,0),B313,""))</f>
        <v/>
      </c>
      <c r="B313" s="194"/>
      <c r="C313" s="194"/>
      <c r="D313" s="199"/>
      <c r="E313" s="213"/>
      <c r="F313" s="179"/>
      <c r="G313" s="192" t="str">
        <f>IF(OR(H313="",'Fiche perso'!$AF$3=""),"",IF(MATCH(I313,Tableau!$AK$3:$AK$5,0)&lt;=MATCH('Fiche perso'!$AF$3,Tableau!$AK$3:$AK$5,0),H313,""))</f>
        <v/>
      </c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200"/>
      <c r="T313" s="200"/>
      <c r="U313" s="192" t="str">
        <f>IF(OR(V313="",'Fiche perso'!$AF$3=""),"",IF(MATCH(W313,Tableau!$AK$3:$AK$5,0)&lt;=MATCH('Fiche perso'!$AF$3,Tableau!$AK$3:$AK$5,0),V313,""))</f>
        <v/>
      </c>
      <c r="V313" s="151"/>
      <c r="W313" s="194"/>
      <c r="X313" s="213"/>
    </row>
    <row r="314">
      <c r="A314" s="192" t="str">
        <f>IF(OR(C314="",'Fiche perso'!$AF$3=""),"",IF(MATCH(C314,Tableau!$AK$3:$AK$5,0)&lt;=MATCH('Fiche perso'!$AF$3,Tableau!$AK$3:$AK$5,0),B314,""))</f>
        <v/>
      </c>
      <c r="B314" s="194"/>
      <c r="C314" s="194"/>
      <c r="D314" s="199"/>
      <c r="E314" s="213"/>
      <c r="F314" s="179"/>
      <c r="G314" s="192" t="str">
        <f>IF(OR(H314="",'Fiche perso'!$AF$3=""),"",IF(MATCH(I314,Tableau!$AK$3:$AK$5,0)&lt;=MATCH('Fiche perso'!$AF$3,Tableau!$AK$3:$AK$5,0),H314,""))</f>
        <v/>
      </c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200"/>
      <c r="T314" s="200"/>
      <c r="U314" s="192" t="str">
        <f>IF(OR(V314="",'Fiche perso'!$AF$3=""),"",IF(MATCH(W314,Tableau!$AK$3:$AK$5,0)&lt;=MATCH('Fiche perso'!$AF$3,Tableau!$AK$3:$AK$5,0),V314,""))</f>
        <v/>
      </c>
      <c r="V314" s="151"/>
      <c r="W314" s="194"/>
      <c r="X314" s="213"/>
    </row>
    <row r="315">
      <c r="A315" s="192" t="str">
        <f>IF(OR(C315="",'Fiche perso'!$AF$3=""),"",IF(MATCH(C315,Tableau!$AK$3:$AK$5,0)&lt;=MATCH('Fiche perso'!$AF$3,Tableau!$AK$3:$AK$5,0),B315,""))</f>
        <v/>
      </c>
      <c r="B315" s="194"/>
      <c r="C315" s="194"/>
      <c r="D315" s="199"/>
      <c r="E315" s="213"/>
      <c r="F315" s="179"/>
      <c r="G315" s="192" t="str">
        <f>IF(OR(H315="",'Fiche perso'!$AF$3=""),"",IF(MATCH(I315,Tableau!$AK$3:$AK$5,0)&lt;=MATCH('Fiche perso'!$AF$3,Tableau!$AK$3:$AK$5,0),H315,""))</f>
        <v/>
      </c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200"/>
      <c r="T315" s="200"/>
      <c r="U315" s="192" t="str">
        <f>IF(OR(V315="",'Fiche perso'!$AF$3=""),"",IF(MATCH(W315,Tableau!$AK$3:$AK$5,0)&lt;=MATCH('Fiche perso'!$AF$3,Tableau!$AK$3:$AK$5,0),V315,""))</f>
        <v/>
      </c>
      <c r="V315" s="151"/>
      <c r="W315" s="194"/>
      <c r="X315" s="213"/>
    </row>
    <row r="316">
      <c r="A316" s="192" t="str">
        <f>IF(OR(C316="",'Fiche perso'!$AF$3=""),"",IF(MATCH(C316,Tableau!$AK$3:$AK$5,0)&lt;=MATCH('Fiche perso'!$AF$3,Tableau!$AK$3:$AK$5,0),B316,""))</f>
        <v/>
      </c>
      <c r="B316" s="194"/>
      <c r="C316" s="194"/>
      <c r="D316" s="199"/>
      <c r="E316" s="213"/>
      <c r="F316" s="179"/>
      <c r="G316" s="192" t="str">
        <f>IF(OR(H316="",'Fiche perso'!$AF$3=""),"",IF(MATCH(I316,Tableau!$AK$3:$AK$5,0)&lt;=MATCH('Fiche perso'!$AF$3,Tableau!$AK$3:$AK$5,0),H316,""))</f>
        <v/>
      </c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200"/>
      <c r="T316" s="200"/>
      <c r="U316" s="192" t="str">
        <f>IF(OR(V316="",'Fiche perso'!$AF$3=""),"",IF(MATCH(W316,Tableau!$AK$3:$AK$5,0)&lt;=MATCH('Fiche perso'!$AF$3,Tableau!$AK$3:$AK$5,0),V316,""))</f>
        <v/>
      </c>
      <c r="V316" s="151"/>
      <c r="W316" s="194"/>
      <c r="X316" s="213"/>
    </row>
    <row r="317">
      <c r="A317" s="192" t="str">
        <f>IF(OR(C317="",'Fiche perso'!$AF$3=""),"",IF(MATCH(C317,Tableau!$AK$3:$AK$5,0)&lt;=MATCH('Fiche perso'!$AF$3,Tableau!$AK$3:$AK$5,0),B317,""))</f>
        <v/>
      </c>
      <c r="B317" s="194"/>
      <c r="C317" s="194"/>
      <c r="D317" s="199"/>
      <c r="E317" s="213"/>
      <c r="F317" s="179"/>
      <c r="G317" s="192" t="str">
        <f>IF(OR(H317="",'Fiche perso'!$AF$3=""),"",IF(MATCH(I317,Tableau!$AK$3:$AK$5,0)&lt;=MATCH('Fiche perso'!$AF$3,Tableau!$AK$3:$AK$5,0),H317,""))</f>
        <v/>
      </c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200"/>
      <c r="T317" s="200"/>
      <c r="U317" s="192" t="str">
        <f>IF(OR(V317="",'Fiche perso'!$AF$3=""),"",IF(MATCH(W317,Tableau!$AK$3:$AK$5,0)&lt;=MATCH('Fiche perso'!$AF$3,Tableau!$AK$3:$AK$5,0),V317,""))</f>
        <v/>
      </c>
      <c r="V317" s="151"/>
      <c r="W317" s="194"/>
      <c r="X317" s="213"/>
    </row>
    <row r="318">
      <c r="A318" s="192" t="str">
        <f>IF(OR(C318="",'Fiche perso'!$AF$3=""),"",IF(MATCH(C318,Tableau!$AK$3:$AK$5,0)&lt;=MATCH('Fiche perso'!$AF$3,Tableau!$AK$3:$AK$5,0),B318,""))</f>
        <v/>
      </c>
      <c r="B318" s="194"/>
      <c r="C318" s="194"/>
      <c r="D318" s="199"/>
      <c r="E318" s="213"/>
      <c r="F318" s="179"/>
      <c r="G318" s="192" t="str">
        <f>IF(OR(H318="",'Fiche perso'!$AF$3=""),"",IF(MATCH(I318,Tableau!$AK$3:$AK$5,0)&lt;=MATCH('Fiche perso'!$AF$3,Tableau!$AK$3:$AK$5,0),H318,""))</f>
        <v/>
      </c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200"/>
      <c r="T318" s="200"/>
      <c r="U318" s="192" t="str">
        <f>IF(OR(V318="",'Fiche perso'!$AF$3=""),"",IF(MATCH(W318,Tableau!$AK$3:$AK$5,0)&lt;=MATCH('Fiche perso'!$AF$3,Tableau!$AK$3:$AK$5,0),V318,""))</f>
        <v/>
      </c>
      <c r="V318" s="151"/>
      <c r="W318" s="194"/>
      <c r="X318" s="213"/>
    </row>
    <row r="319">
      <c r="A319" s="192" t="str">
        <f>IF(OR(C319="",'Fiche perso'!$AF$3=""),"",IF(MATCH(C319,Tableau!$AK$3:$AK$5,0)&lt;=MATCH('Fiche perso'!$AF$3,Tableau!$AK$3:$AK$5,0),B319,""))</f>
        <v/>
      </c>
      <c r="B319" s="194"/>
      <c r="C319" s="194"/>
      <c r="D319" s="199"/>
      <c r="E319" s="213"/>
      <c r="F319" s="179"/>
      <c r="G319" s="192" t="str">
        <f>IF(OR(H319="",'Fiche perso'!$AF$3=""),"",IF(MATCH(I319,Tableau!$AK$3:$AK$5,0)&lt;=MATCH('Fiche perso'!$AF$3,Tableau!$AK$3:$AK$5,0),H319,""))</f>
        <v/>
      </c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200"/>
      <c r="T319" s="200"/>
      <c r="U319" s="192" t="str">
        <f>IF(OR(V319="",'Fiche perso'!$AF$3=""),"",IF(MATCH(W319,Tableau!$AK$3:$AK$5,0)&lt;=MATCH('Fiche perso'!$AF$3,Tableau!$AK$3:$AK$5,0),V319,""))</f>
        <v/>
      </c>
      <c r="V319" s="151"/>
      <c r="W319" s="194"/>
      <c r="X319" s="213"/>
    </row>
    <row r="320">
      <c r="A320" s="192" t="str">
        <f>IF(OR(C320="",'Fiche perso'!$AF$3=""),"",IF(MATCH(C320,Tableau!$AK$3:$AK$5,0)&lt;=MATCH('Fiche perso'!$AF$3,Tableau!$AK$3:$AK$5,0),B320,""))</f>
        <v/>
      </c>
      <c r="B320" s="194"/>
      <c r="C320" s="194"/>
      <c r="D320" s="199"/>
      <c r="E320" s="213"/>
      <c r="F320" s="179"/>
      <c r="G320" s="192" t="str">
        <f>IF(OR(H320="",'Fiche perso'!$AF$3=""),"",IF(MATCH(I320,Tableau!$AK$3:$AK$5,0)&lt;=MATCH('Fiche perso'!$AF$3,Tableau!$AK$3:$AK$5,0),H320,""))</f>
        <v/>
      </c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200"/>
      <c r="T320" s="200"/>
      <c r="U320" s="192" t="str">
        <f>IF(OR(V320="",'Fiche perso'!$AF$3=""),"",IF(MATCH(W320,Tableau!$AK$3:$AK$5,0)&lt;=MATCH('Fiche perso'!$AF$3,Tableau!$AK$3:$AK$5,0),V320,""))</f>
        <v/>
      </c>
      <c r="V320" s="151"/>
      <c r="W320" s="194"/>
      <c r="X320" s="213"/>
    </row>
    <row r="321">
      <c r="A321" s="192" t="str">
        <f>IF(OR(C321="",'Fiche perso'!$AF$3=""),"",IF(MATCH(C321,Tableau!$AK$3:$AK$5,0)&lt;=MATCH('Fiche perso'!$AF$3,Tableau!$AK$3:$AK$5,0),B321,""))</f>
        <v/>
      </c>
      <c r="B321" s="194"/>
      <c r="C321" s="194"/>
      <c r="D321" s="199"/>
      <c r="E321" s="213"/>
      <c r="F321" s="179"/>
      <c r="G321" s="192" t="str">
        <f>IF(OR(H321="",'Fiche perso'!$AF$3=""),"",IF(MATCH(I321,Tableau!$AK$3:$AK$5,0)&lt;=MATCH('Fiche perso'!$AF$3,Tableau!$AK$3:$AK$5,0),H321,""))</f>
        <v/>
      </c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200"/>
      <c r="T321" s="200"/>
      <c r="U321" s="192" t="str">
        <f>IF(OR(V321="",'Fiche perso'!$AF$3=""),"",IF(MATCH(W321,Tableau!$AK$3:$AK$5,0)&lt;=MATCH('Fiche perso'!$AF$3,Tableau!$AK$3:$AK$5,0),V321,""))</f>
        <v/>
      </c>
      <c r="V321" s="151"/>
      <c r="W321" s="194"/>
      <c r="X321" s="213"/>
    </row>
    <row r="322">
      <c r="A322" s="192" t="str">
        <f>IF(OR(C322="",'Fiche perso'!$AF$3=""),"",IF(MATCH(C322,Tableau!$AK$3:$AK$5,0)&lt;=MATCH('Fiche perso'!$AF$3,Tableau!$AK$3:$AK$5,0),B322,""))</f>
        <v/>
      </c>
      <c r="B322" s="194"/>
      <c r="C322" s="194"/>
      <c r="D322" s="199"/>
      <c r="E322" s="213"/>
      <c r="F322" s="179"/>
      <c r="G322" s="192" t="str">
        <f>IF(OR(H322="",'Fiche perso'!$AF$3=""),"",IF(MATCH(I322,Tableau!$AK$3:$AK$5,0)&lt;=MATCH('Fiche perso'!$AF$3,Tableau!$AK$3:$AK$5,0),H322,""))</f>
        <v/>
      </c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200"/>
      <c r="T322" s="200"/>
      <c r="U322" s="192" t="str">
        <f>IF(OR(V322="",'Fiche perso'!$AF$3=""),"",IF(MATCH(W322,Tableau!$AK$3:$AK$5,0)&lt;=MATCH('Fiche perso'!$AF$3,Tableau!$AK$3:$AK$5,0),V322,""))</f>
        <v/>
      </c>
      <c r="V322" s="151"/>
      <c r="W322" s="194"/>
      <c r="X322" s="213"/>
    </row>
    <row r="323">
      <c r="A323" s="192" t="str">
        <f>IF(OR(C323="",'Fiche perso'!$AF$3=""),"",IF(MATCH(C323,Tableau!$AK$3:$AK$5,0)&lt;=MATCH('Fiche perso'!$AF$3,Tableau!$AK$3:$AK$5,0),B323,""))</f>
        <v/>
      </c>
      <c r="B323" s="194"/>
      <c r="C323" s="194"/>
      <c r="D323" s="199"/>
      <c r="E323" s="213"/>
      <c r="F323" s="179"/>
      <c r="G323" s="192" t="str">
        <f>IF(OR(H323="",'Fiche perso'!$AF$3=""),"",IF(MATCH(I323,Tableau!$AK$3:$AK$5,0)&lt;=MATCH('Fiche perso'!$AF$3,Tableau!$AK$3:$AK$5,0),H323,""))</f>
        <v/>
      </c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200"/>
      <c r="T323" s="200"/>
      <c r="U323" s="192" t="str">
        <f>IF(OR(V323="",'Fiche perso'!$AF$3=""),"",IF(MATCH(W323,Tableau!$AK$3:$AK$5,0)&lt;=MATCH('Fiche perso'!$AF$3,Tableau!$AK$3:$AK$5,0),V323,""))</f>
        <v/>
      </c>
      <c r="V323" s="151"/>
      <c r="W323" s="194"/>
      <c r="X323" s="213"/>
    </row>
    <row r="324">
      <c r="A324" s="192" t="str">
        <f>IF(OR(C324="",'Fiche perso'!$AF$3=""),"",IF(MATCH(C324,Tableau!$AK$3:$AK$5,0)&lt;=MATCH('Fiche perso'!$AF$3,Tableau!$AK$3:$AK$5,0),B324,""))</f>
        <v/>
      </c>
      <c r="B324" s="194"/>
      <c r="C324" s="194"/>
      <c r="D324" s="199"/>
      <c r="E324" s="213"/>
      <c r="F324" s="179"/>
      <c r="G324" s="192" t="str">
        <f>IF(OR(H324="",'Fiche perso'!$AF$3=""),"",IF(MATCH(I324,Tableau!$AK$3:$AK$5,0)&lt;=MATCH('Fiche perso'!$AF$3,Tableau!$AK$3:$AK$5,0),H324,""))</f>
        <v/>
      </c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200"/>
      <c r="T324" s="200"/>
      <c r="U324" s="192" t="str">
        <f>IF(OR(V324="",'Fiche perso'!$AF$3=""),"",IF(MATCH(W324,Tableau!$AK$3:$AK$5,0)&lt;=MATCH('Fiche perso'!$AF$3,Tableau!$AK$3:$AK$5,0),V324,""))</f>
        <v/>
      </c>
      <c r="V324" s="151"/>
      <c r="W324" s="194"/>
      <c r="X324" s="213"/>
    </row>
    <row r="325">
      <c r="A325" s="192" t="str">
        <f>IF(OR(C325="",'Fiche perso'!$AF$3=""),"",IF(MATCH(C325,Tableau!$AK$3:$AK$5,0)&lt;=MATCH('Fiche perso'!$AF$3,Tableau!$AK$3:$AK$5,0),B325,""))</f>
        <v/>
      </c>
      <c r="B325" s="194"/>
      <c r="C325" s="194"/>
      <c r="D325" s="199"/>
      <c r="E325" s="213"/>
      <c r="F325" s="179"/>
      <c r="G325" s="192" t="str">
        <f>IF(OR(H325="",'Fiche perso'!$AF$3=""),"",IF(MATCH(I325,Tableau!$AK$3:$AK$5,0)&lt;=MATCH('Fiche perso'!$AF$3,Tableau!$AK$3:$AK$5,0),H325,""))</f>
        <v/>
      </c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200"/>
      <c r="T325" s="200"/>
      <c r="U325" s="192" t="str">
        <f>IF(OR(V325="",'Fiche perso'!$AF$3=""),"",IF(MATCH(W325,Tableau!$AK$3:$AK$5,0)&lt;=MATCH('Fiche perso'!$AF$3,Tableau!$AK$3:$AK$5,0),V325,""))</f>
        <v/>
      </c>
      <c r="V325" s="151"/>
      <c r="W325" s="194"/>
      <c r="X325" s="213"/>
    </row>
    <row r="326">
      <c r="A326" s="192" t="str">
        <f>IF(OR(C326="",'Fiche perso'!$AF$3=""),"",IF(MATCH(C326,Tableau!$AK$3:$AK$5,0)&lt;=MATCH('Fiche perso'!$AF$3,Tableau!$AK$3:$AK$5,0),B326,""))</f>
        <v/>
      </c>
      <c r="B326" s="194"/>
      <c r="C326" s="194"/>
      <c r="D326" s="199"/>
      <c r="E326" s="213"/>
      <c r="F326" s="179"/>
      <c r="G326" s="192" t="str">
        <f>IF(OR(H326="",'Fiche perso'!$AF$3=""),"",IF(MATCH(I326,Tableau!$AK$3:$AK$5,0)&lt;=MATCH('Fiche perso'!$AF$3,Tableau!$AK$3:$AK$5,0),H326,""))</f>
        <v/>
      </c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200"/>
      <c r="T326" s="200"/>
      <c r="U326" s="192" t="str">
        <f>IF(OR(V326="",'Fiche perso'!$AF$3=""),"",IF(MATCH(W326,Tableau!$AK$3:$AK$5,0)&lt;=MATCH('Fiche perso'!$AF$3,Tableau!$AK$3:$AK$5,0),V326,""))</f>
        <v/>
      </c>
      <c r="V326" s="151"/>
      <c r="W326" s="194"/>
      <c r="X326" s="213"/>
    </row>
    <row r="327">
      <c r="A327" s="192" t="str">
        <f>IF(OR(C327="",'Fiche perso'!$AF$3=""),"",IF(MATCH(C327,Tableau!$AK$3:$AK$5,0)&lt;=MATCH('Fiche perso'!$AF$3,Tableau!$AK$3:$AK$5,0),B327,""))</f>
        <v/>
      </c>
      <c r="B327" s="194"/>
      <c r="C327" s="194"/>
      <c r="D327" s="199"/>
      <c r="E327" s="213"/>
      <c r="F327" s="179"/>
      <c r="G327" s="192" t="str">
        <f>IF(OR(H327="",'Fiche perso'!$AF$3=""),"",IF(MATCH(I327,Tableau!$AK$3:$AK$5,0)&lt;=MATCH('Fiche perso'!$AF$3,Tableau!$AK$3:$AK$5,0),H327,""))</f>
        <v/>
      </c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200"/>
      <c r="T327" s="200"/>
      <c r="U327" s="192" t="str">
        <f>IF(OR(V327="",'Fiche perso'!$AF$3=""),"",IF(MATCH(W327,Tableau!$AK$3:$AK$5,0)&lt;=MATCH('Fiche perso'!$AF$3,Tableau!$AK$3:$AK$5,0),V327,""))</f>
        <v/>
      </c>
      <c r="V327" s="151"/>
      <c r="W327" s="194"/>
      <c r="X327" s="213"/>
    </row>
    <row r="328">
      <c r="A328" s="192" t="str">
        <f>IF(OR(C328="",'Fiche perso'!$AF$3=""),"",IF(MATCH(C328,Tableau!$AK$3:$AK$5,0)&lt;=MATCH('Fiche perso'!$AF$3,Tableau!$AK$3:$AK$5,0),B328,""))</f>
        <v/>
      </c>
      <c r="B328" s="194"/>
      <c r="C328" s="194"/>
      <c r="D328" s="199"/>
      <c r="E328" s="213"/>
      <c r="F328" s="179"/>
      <c r="G328" s="192" t="str">
        <f>IF(OR(H328="",'Fiche perso'!$AF$3=""),"",IF(MATCH(I328,Tableau!$AK$3:$AK$5,0)&lt;=MATCH('Fiche perso'!$AF$3,Tableau!$AK$3:$AK$5,0),H328,""))</f>
        <v/>
      </c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200"/>
      <c r="T328" s="200"/>
      <c r="U328" s="192" t="str">
        <f>IF(OR(V328="",'Fiche perso'!$AF$3=""),"",IF(MATCH(W328,Tableau!$AK$3:$AK$5,0)&lt;=MATCH('Fiche perso'!$AF$3,Tableau!$AK$3:$AK$5,0),V328,""))</f>
        <v/>
      </c>
      <c r="V328" s="151"/>
      <c r="W328" s="194"/>
      <c r="X328" s="213"/>
    </row>
    <row r="329">
      <c r="A329" s="192" t="str">
        <f>IF(OR(C329="",'Fiche perso'!$AF$3=""),"",IF(MATCH(C329,Tableau!$AK$3:$AK$5,0)&lt;=MATCH('Fiche perso'!$AF$3,Tableau!$AK$3:$AK$5,0),B329,""))</f>
        <v/>
      </c>
      <c r="B329" s="194"/>
      <c r="C329" s="194"/>
      <c r="D329" s="199"/>
      <c r="E329" s="213"/>
      <c r="F329" s="179"/>
      <c r="G329" s="192" t="str">
        <f>IF(OR(H329="",'Fiche perso'!$AF$3=""),"",IF(MATCH(I329,Tableau!$AK$3:$AK$5,0)&lt;=MATCH('Fiche perso'!$AF$3,Tableau!$AK$3:$AK$5,0),H329,""))</f>
        <v/>
      </c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200"/>
      <c r="T329" s="200"/>
      <c r="U329" s="192" t="str">
        <f>IF(OR(V329="",'Fiche perso'!$AF$3=""),"",IF(MATCH(W329,Tableau!$AK$3:$AK$5,0)&lt;=MATCH('Fiche perso'!$AF$3,Tableau!$AK$3:$AK$5,0),V329,""))</f>
        <v/>
      </c>
      <c r="V329" s="151"/>
      <c r="W329" s="194"/>
      <c r="X329" s="213"/>
    </row>
    <row r="330">
      <c r="A330" s="192" t="str">
        <f>IF(OR(C330="",'Fiche perso'!$AF$3=""),"",IF(MATCH(C330,Tableau!$AK$3:$AK$5,0)&lt;=MATCH('Fiche perso'!$AF$3,Tableau!$AK$3:$AK$5,0),B330,""))</f>
        <v/>
      </c>
      <c r="B330" s="194"/>
      <c r="C330" s="194"/>
      <c r="D330" s="199"/>
      <c r="E330" s="213"/>
      <c r="F330" s="179"/>
      <c r="G330" s="192" t="str">
        <f>IF(OR(H330="",'Fiche perso'!$AF$3=""),"",IF(MATCH(I330,Tableau!$AK$3:$AK$5,0)&lt;=MATCH('Fiche perso'!$AF$3,Tableau!$AK$3:$AK$5,0),H330,""))</f>
        <v/>
      </c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200"/>
      <c r="T330" s="200"/>
      <c r="U330" s="192" t="str">
        <f>IF(OR(V330="",'Fiche perso'!$AF$3=""),"",IF(MATCH(W330,Tableau!$AK$3:$AK$5,0)&lt;=MATCH('Fiche perso'!$AF$3,Tableau!$AK$3:$AK$5,0),V330,""))</f>
        <v/>
      </c>
      <c r="V330" s="151"/>
      <c r="W330" s="194"/>
      <c r="X330" s="213"/>
    </row>
    <row r="331">
      <c r="A331" s="192" t="str">
        <f>IF(OR(C331="",'Fiche perso'!$AF$3=""),"",IF(MATCH(C331,Tableau!$AK$3:$AK$5,0)&lt;=MATCH('Fiche perso'!$AF$3,Tableau!$AK$3:$AK$5,0),B331,""))</f>
        <v/>
      </c>
      <c r="B331" s="194"/>
      <c r="C331" s="194"/>
      <c r="D331" s="199"/>
      <c r="E331" s="213"/>
      <c r="F331" s="179"/>
      <c r="G331" s="192" t="str">
        <f>IF(OR(H331="",'Fiche perso'!$AF$3=""),"",IF(MATCH(I331,Tableau!$AK$3:$AK$5,0)&lt;=MATCH('Fiche perso'!$AF$3,Tableau!$AK$3:$AK$5,0),H331,""))</f>
        <v/>
      </c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200"/>
      <c r="T331" s="200"/>
      <c r="U331" s="192" t="str">
        <f>IF(OR(V331="",'Fiche perso'!$AF$3=""),"",IF(MATCH(W331,Tableau!$AK$3:$AK$5,0)&lt;=MATCH('Fiche perso'!$AF$3,Tableau!$AK$3:$AK$5,0),V331,""))</f>
        <v/>
      </c>
      <c r="V331" s="151"/>
      <c r="W331" s="194"/>
      <c r="X331" s="213"/>
    </row>
    <row r="332">
      <c r="A332" s="192" t="str">
        <f>IF(OR(C332="",'Fiche perso'!$AF$3=""),"",IF(MATCH(C332,Tableau!$AK$3:$AK$5,0)&lt;=MATCH('Fiche perso'!$AF$3,Tableau!$AK$3:$AK$5,0),B332,""))</f>
        <v/>
      </c>
      <c r="B332" s="194"/>
      <c r="C332" s="194"/>
      <c r="D332" s="199"/>
      <c r="E332" s="213"/>
      <c r="F332" s="179"/>
      <c r="G332" s="192" t="str">
        <f>IF(OR(H332="",'Fiche perso'!$AF$3=""),"",IF(MATCH(I332,Tableau!$AK$3:$AK$5,0)&lt;=MATCH('Fiche perso'!$AF$3,Tableau!$AK$3:$AK$5,0),H332,""))</f>
        <v/>
      </c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200"/>
      <c r="T332" s="200"/>
      <c r="U332" s="192" t="str">
        <f>IF(OR(V332="",'Fiche perso'!$AF$3=""),"",IF(MATCH(W332,Tableau!$AK$3:$AK$5,0)&lt;=MATCH('Fiche perso'!$AF$3,Tableau!$AK$3:$AK$5,0),V332,""))</f>
        <v/>
      </c>
      <c r="V332" s="151"/>
      <c r="W332" s="194"/>
      <c r="X332" s="213"/>
    </row>
    <row r="333">
      <c r="A333" s="192" t="str">
        <f>IF(OR(C333="",'Fiche perso'!$AF$3=""),"",IF(MATCH(C333,Tableau!$AK$3:$AK$5,0)&lt;=MATCH('Fiche perso'!$AF$3,Tableau!$AK$3:$AK$5,0),B333,""))</f>
        <v/>
      </c>
      <c r="B333" s="194"/>
      <c r="C333" s="194"/>
      <c r="D333" s="199"/>
      <c r="E333" s="213"/>
      <c r="F333" s="179"/>
      <c r="G333" s="192" t="str">
        <f>IF(OR(H333="",'Fiche perso'!$AF$3=""),"",IF(MATCH(I333,Tableau!$AK$3:$AK$5,0)&lt;=MATCH('Fiche perso'!$AF$3,Tableau!$AK$3:$AK$5,0),H333,""))</f>
        <v/>
      </c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200"/>
      <c r="T333" s="200"/>
      <c r="U333" s="192" t="str">
        <f>IF(OR(V333="",'Fiche perso'!$AF$3=""),"",IF(MATCH(W333,Tableau!$AK$3:$AK$5,0)&lt;=MATCH('Fiche perso'!$AF$3,Tableau!$AK$3:$AK$5,0),V333,""))</f>
        <v/>
      </c>
      <c r="V333" s="151"/>
      <c r="W333" s="194"/>
      <c r="X333" s="213"/>
    </row>
    <row r="334">
      <c r="A334" s="192" t="str">
        <f>IF(OR(C334="",'Fiche perso'!$AF$3=""),"",IF(MATCH(C334,Tableau!$AK$3:$AK$5,0)&lt;=MATCH('Fiche perso'!$AF$3,Tableau!$AK$3:$AK$5,0),B334,""))</f>
        <v/>
      </c>
      <c r="B334" s="194"/>
      <c r="C334" s="194"/>
      <c r="D334" s="199"/>
      <c r="E334" s="213"/>
      <c r="F334" s="179"/>
      <c r="G334" s="192" t="str">
        <f>IF(OR(H334="",'Fiche perso'!$AF$3=""),"",IF(MATCH(I334,Tableau!$AK$3:$AK$5,0)&lt;=MATCH('Fiche perso'!$AF$3,Tableau!$AK$3:$AK$5,0),H334,""))</f>
        <v/>
      </c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200"/>
      <c r="T334" s="200"/>
      <c r="U334" s="192" t="str">
        <f>IF(OR(V334="",'Fiche perso'!$AF$3=""),"",IF(MATCH(W334,Tableau!$AK$3:$AK$5,0)&lt;=MATCH('Fiche perso'!$AF$3,Tableau!$AK$3:$AK$5,0),V334,""))</f>
        <v/>
      </c>
      <c r="V334" s="151"/>
      <c r="W334" s="194"/>
      <c r="X334" s="213"/>
    </row>
    <row r="335">
      <c r="A335" s="192" t="str">
        <f>IF(OR(C335="",'Fiche perso'!$AF$3=""),"",IF(MATCH(C335,Tableau!$AK$3:$AK$5,0)&lt;=MATCH('Fiche perso'!$AF$3,Tableau!$AK$3:$AK$5,0),B335,""))</f>
        <v/>
      </c>
      <c r="B335" s="194"/>
      <c r="C335" s="194"/>
      <c r="D335" s="199"/>
      <c r="E335" s="213"/>
      <c r="F335" s="179"/>
      <c r="G335" s="192" t="str">
        <f>IF(OR(H335="",'Fiche perso'!$AF$3=""),"",IF(MATCH(I335,Tableau!$AK$3:$AK$5,0)&lt;=MATCH('Fiche perso'!$AF$3,Tableau!$AK$3:$AK$5,0),H335,""))</f>
        <v/>
      </c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200"/>
      <c r="T335" s="200"/>
      <c r="U335" s="192" t="str">
        <f>IF(OR(V335="",'Fiche perso'!$AF$3=""),"",IF(MATCH(W335,Tableau!$AK$3:$AK$5,0)&lt;=MATCH('Fiche perso'!$AF$3,Tableau!$AK$3:$AK$5,0),V335,""))</f>
        <v/>
      </c>
      <c r="V335" s="151"/>
      <c r="W335" s="194"/>
      <c r="X335" s="213"/>
    </row>
    <row r="336">
      <c r="A336" s="192" t="str">
        <f>IF(OR(C336="",'Fiche perso'!$AF$3=""),"",IF(MATCH(C336,Tableau!$AK$3:$AK$5,0)&lt;=MATCH('Fiche perso'!$AF$3,Tableau!$AK$3:$AK$5,0),B336,""))</f>
        <v/>
      </c>
      <c r="B336" s="194"/>
      <c r="C336" s="194"/>
      <c r="D336" s="199"/>
      <c r="E336" s="213"/>
      <c r="F336" s="179"/>
      <c r="G336" s="192" t="str">
        <f>IF(OR(H336="",'Fiche perso'!$AF$3=""),"",IF(MATCH(I336,Tableau!$AK$3:$AK$5,0)&lt;=MATCH('Fiche perso'!$AF$3,Tableau!$AK$3:$AK$5,0),H336,""))</f>
        <v/>
      </c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200"/>
      <c r="T336" s="200"/>
      <c r="U336" s="192" t="str">
        <f>IF(OR(V336="",'Fiche perso'!$AF$3=""),"",IF(MATCH(W336,Tableau!$AK$3:$AK$5,0)&lt;=MATCH('Fiche perso'!$AF$3,Tableau!$AK$3:$AK$5,0),V336,""))</f>
        <v/>
      </c>
      <c r="V336" s="151"/>
      <c r="W336" s="194"/>
      <c r="X336" s="213"/>
    </row>
    <row r="337">
      <c r="A337" s="192" t="str">
        <f>IF(OR(C337="",'Fiche perso'!$AF$3=""),"",IF(MATCH(C337,Tableau!$AK$3:$AK$5,0)&lt;=MATCH('Fiche perso'!$AF$3,Tableau!$AK$3:$AK$5,0),B337,""))</f>
        <v/>
      </c>
      <c r="B337" s="194"/>
      <c r="C337" s="194"/>
      <c r="D337" s="199"/>
      <c r="E337" s="213"/>
      <c r="F337" s="179"/>
      <c r="G337" s="192" t="str">
        <f>IF(OR(H337="",'Fiche perso'!$AF$3=""),"",IF(MATCH(I337,Tableau!$AK$3:$AK$5,0)&lt;=MATCH('Fiche perso'!$AF$3,Tableau!$AK$3:$AK$5,0),H337,""))</f>
        <v/>
      </c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200"/>
      <c r="T337" s="200"/>
      <c r="U337" s="192" t="str">
        <f>IF(OR(V337="",'Fiche perso'!$AF$3=""),"",IF(MATCH(W337,Tableau!$AK$3:$AK$5,0)&lt;=MATCH('Fiche perso'!$AF$3,Tableau!$AK$3:$AK$5,0),V337,""))</f>
        <v/>
      </c>
      <c r="V337" s="151"/>
      <c r="W337" s="194"/>
      <c r="X337" s="213"/>
    </row>
    <row r="338">
      <c r="A338" s="192" t="str">
        <f>IF(OR(C338="",'Fiche perso'!$AF$3=""),"",IF(MATCH(C338,Tableau!$AK$3:$AK$5,0)&lt;=MATCH('Fiche perso'!$AF$3,Tableau!$AK$3:$AK$5,0),B338,""))</f>
        <v/>
      </c>
      <c r="B338" s="194"/>
      <c r="C338" s="194"/>
      <c r="D338" s="199"/>
      <c r="E338" s="213"/>
      <c r="F338" s="179"/>
      <c r="G338" s="192" t="str">
        <f>IF(OR(H338="",'Fiche perso'!$AF$3=""),"",IF(MATCH(I338,Tableau!$AK$3:$AK$5,0)&lt;=MATCH('Fiche perso'!$AF$3,Tableau!$AK$3:$AK$5,0),H338,""))</f>
        <v/>
      </c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200"/>
      <c r="T338" s="200"/>
      <c r="U338" s="192" t="str">
        <f>IF(OR(V338="",'Fiche perso'!$AF$3=""),"",IF(MATCH(W338,Tableau!$AK$3:$AK$5,0)&lt;=MATCH('Fiche perso'!$AF$3,Tableau!$AK$3:$AK$5,0),V338,""))</f>
        <v/>
      </c>
      <c r="V338" s="151"/>
      <c r="W338" s="194"/>
      <c r="X338" s="213"/>
    </row>
    <row r="339">
      <c r="A339" s="192" t="str">
        <f>IF(OR(C339="",'Fiche perso'!$AF$3=""),"",IF(MATCH(C339,Tableau!$AK$3:$AK$5,0)&lt;=MATCH('Fiche perso'!$AF$3,Tableau!$AK$3:$AK$5,0),B339,""))</f>
        <v/>
      </c>
      <c r="B339" s="194"/>
      <c r="C339" s="194"/>
      <c r="D339" s="199"/>
      <c r="E339" s="213"/>
      <c r="F339" s="179"/>
      <c r="G339" s="192" t="str">
        <f>IF(OR(H339="",'Fiche perso'!$AF$3=""),"",IF(MATCH(I339,Tableau!$AK$3:$AK$5,0)&lt;=MATCH('Fiche perso'!$AF$3,Tableau!$AK$3:$AK$5,0),H339,""))</f>
        <v/>
      </c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200"/>
      <c r="T339" s="200"/>
      <c r="U339" s="192" t="str">
        <f>IF(OR(V339="",'Fiche perso'!$AF$3=""),"",IF(MATCH(W339,Tableau!$AK$3:$AK$5,0)&lt;=MATCH('Fiche perso'!$AF$3,Tableau!$AK$3:$AK$5,0),V339,""))</f>
        <v/>
      </c>
      <c r="V339" s="151"/>
      <c r="W339" s="194"/>
      <c r="X339" s="213"/>
    </row>
    <row r="340">
      <c r="A340" s="192" t="str">
        <f>IF(OR(C340="",'Fiche perso'!$AF$3=""),"",IF(MATCH(C340,Tableau!$AK$3:$AK$5,0)&lt;=MATCH('Fiche perso'!$AF$3,Tableau!$AK$3:$AK$5,0),B340,""))</f>
        <v/>
      </c>
      <c r="B340" s="194"/>
      <c r="C340" s="194"/>
      <c r="D340" s="199"/>
      <c r="E340" s="213"/>
      <c r="F340" s="179"/>
      <c r="G340" s="192" t="str">
        <f>IF(OR(H340="",'Fiche perso'!$AF$3=""),"",IF(MATCH(I340,Tableau!$AK$3:$AK$5,0)&lt;=MATCH('Fiche perso'!$AF$3,Tableau!$AK$3:$AK$5,0),H340,""))</f>
        <v/>
      </c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200"/>
      <c r="T340" s="200"/>
      <c r="U340" s="192" t="str">
        <f>IF(OR(V340="",'Fiche perso'!$AF$3=""),"",IF(MATCH(W340,Tableau!$AK$3:$AK$5,0)&lt;=MATCH('Fiche perso'!$AF$3,Tableau!$AK$3:$AK$5,0),V340,""))</f>
        <v/>
      </c>
      <c r="V340" s="151"/>
      <c r="W340" s="194"/>
      <c r="X340" s="213"/>
    </row>
    <row r="341">
      <c r="A341" s="192" t="str">
        <f>IF(OR(C341="",'Fiche perso'!$AF$3=""),"",IF(MATCH(C341,Tableau!$AK$3:$AK$5,0)&lt;=MATCH('Fiche perso'!$AF$3,Tableau!$AK$3:$AK$5,0),B341,""))</f>
        <v/>
      </c>
      <c r="B341" s="194"/>
      <c r="C341" s="194"/>
      <c r="D341" s="199"/>
      <c r="E341" s="213"/>
      <c r="F341" s="179"/>
      <c r="G341" s="192" t="str">
        <f>IF(OR(H341="",'Fiche perso'!$AF$3=""),"",IF(MATCH(I341,Tableau!$AK$3:$AK$5,0)&lt;=MATCH('Fiche perso'!$AF$3,Tableau!$AK$3:$AK$5,0),H341,""))</f>
        <v/>
      </c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200"/>
      <c r="T341" s="200"/>
      <c r="U341" s="192" t="str">
        <f>IF(OR(V341="",'Fiche perso'!$AF$3=""),"",IF(MATCH(W341,Tableau!$AK$3:$AK$5,0)&lt;=MATCH('Fiche perso'!$AF$3,Tableau!$AK$3:$AK$5,0),V341,""))</f>
        <v/>
      </c>
      <c r="V341" s="151"/>
      <c r="W341" s="194"/>
      <c r="X341" s="213"/>
    </row>
    <row r="342">
      <c r="A342" s="192" t="str">
        <f>IF(OR(C342="",'Fiche perso'!$AF$3=""),"",IF(MATCH(C342,Tableau!$AK$3:$AK$5,0)&lt;=MATCH('Fiche perso'!$AF$3,Tableau!$AK$3:$AK$5,0),B342,""))</f>
        <v/>
      </c>
      <c r="B342" s="194"/>
      <c r="C342" s="194"/>
      <c r="D342" s="199"/>
      <c r="E342" s="213"/>
      <c r="F342" s="179"/>
      <c r="G342" s="192" t="str">
        <f>IF(OR(H342="",'Fiche perso'!$AF$3=""),"",IF(MATCH(I342,Tableau!$AK$3:$AK$5,0)&lt;=MATCH('Fiche perso'!$AF$3,Tableau!$AK$3:$AK$5,0),H342,""))</f>
        <v/>
      </c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200"/>
      <c r="T342" s="200"/>
      <c r="U342" s="192" t="str">
        <f>IF(OR(V342="",'Fiche perso'!$AF$3=""),"",IF(MATCH(W342,Tableau!$AK$3:$AK$5,0)&lt;=MATCH('Fiche perso'!$AF$3,Tableau!$AK$3:$AK$5,0),V342,""))</f>
        <v/>
      </c>
      <c r="V342" s="151"/>
      <c r="W342" s="194"/>
      <c r="X342" s="213"/>
    </row>
    <row r="343">
      <c r="A343" s="192" t="str">
        <f>IF(OR(C343="",'Fiche perso'!$AF$3=""),"",IF(MATCH(C343,Tableau!$AK$3:$AK$5,0)&lt;=MATCH('Fiche perso'!$AF$3,Tableau!$AK$3:$AK$5,0),B343,""))</f>
        <v/>
      </c>
      <c r="B343" s="194"/>
      <c r="C343" s="194"/>
      <c r="D343" s="199"/>
      <c r="E343" s="213"/>
      <c r="F343" s="179"/>
      <c r="G343" s="192" t="str">
        <f>IF(OR(H343="",'Fiche perso'!$AF$3=""),"",IF(MATCH(I343,Tableau!$AK$3:$AK$5,0)&lt;=MATCH('Fiche perso'!$AF$3,Tableau!$AK$3:$AK$5,0),H343,""))</f>
        <v/>
      </c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200"/>
      <c r="T343" s="200"/>
      <c r="U343" s="192" t="str">
        <f>IF(OR(V343="",'Fiche perso'!$AF$3=""),"",IF(MATCH(W343,Tableau!$AK$3:$AK$5,0)&lt;=MATCH('Fiche perso'!$AF$3,Tableau!$AK$3:$AK$5,0),V343,""))</f>
        <v/>
      </c>
      <c r="V343" s="151"/>
      <c r="W343" s="194"/>
      <c r="X343" s="213"/>
    </row>
    <row r="344">
      <c r="A344" s="192" t="str">
        <f>IF(OR(C344="",'Fiche perso'!$AF$3=""),"",IF(MATCH(C344,Tableau!$AK$3:$AK$5,0)&lt;=MATCH('Fiche perso'!$AF$3,Tableau!$AK$3:$AK$5,0),B344,""))</f>
        <v/>
      </c>
      <c r="B344" s="194"/>
      <c r="C344" s="194"/>
      <c r="D344" s="199"/>
      <c r="E344" s="213"/>
      <c r="F344" s="179"/>
      <c r="G344" s="192" t="str">
        <f>IF(OR(H344="",'Fiche perso'!$AF$3=""),"",IF(MATCH(I344,Tableau!$AK$3:$AK$5,0)&lt;=MATCH('Fiche perso'!$AF$3,Tableau!$AK$3:$AK$5,0),H344,""))</f>
        <v/>
      </c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200"/>
      <c r="T344" s="200"/>
      <c r="U344" s="192" t="str">
        <f>IF(OR(V344="",'Fiche perso'!$AF$3=""),"",IF(MATCH(W344,Tableau!$AK$3:$AK$5,0)&lt;=MATCH('Fiche perso'!$AF$3,Tableau!$AK$3:$AK$5,0),V344,""))</f>
        <v/>
      </c>
      <c r="V344" s="151"/>
      <c r="W344" s="194"/>
      <c r="X344" s="213"/>
    </row>
    <row r="345">
      <c r="A345" s="192" t="str">
        <f>IF(OR(C345="",'Fiche perso'!$AF$3=""),"",IF(MATCH(C345,Tableau!$AK$3:$AK$5,0)&lt;=MATCH('Fiche perso'!$AF$3,Tableau!$AK$3:$AK$5,0),B345,""))</f>
        <v/>
      </c>
      <c r="B345" s="194"/>
      <c r="C345" s="194"/>
      <c r="D345" s="199"/>
      <c r="E345" s="213"/>
      <c r="F345" s="179"/>
      <c r="G345" s="192" t="str">
        <f>IF(OR(H345="",'Fiche perso'!$AF$3=""),"",IF(MATCH(I345,Tableau!$AK$3:$AK$5,0)&lt;=MATCH('Fiche perso'!$AF$3,Tableau!$AK$3:$AK$5,0),H345,""))</f>
        <v/>
      </c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200"/>
      <c r="T345" s="200"/>
      <c r="U345" s="192" t="str">
        <f>IF(OR(V345="",'Fiche perso'!$AF$3=""),"",IF(MATCH(W345,Tableau!$AK$3:$AK$5,0)&lt;=MATCH('Fiche perso'!$AF$3,Tableau!$AK$3:$AK$5,0),V345,""))</f>
        <v/>
      </c>
      <c r="V345" s="151"/>
      <c r="W345" s="194"/>
      <c r="X345" s="213"/>
    </row>
    <row r="346">
      <c r="A346" s="192" t="str">
        <f>IF(OR(C346="",'Fiche perso'!$AF$3=""),"",IF(MATCH(C346,Tableau!$AK$3:$AK$5,0)&lt;=MATCH('Fiche perso'!$AF$3,Tableau!$AK$3:$AK$5,0),B346,""))</f>
        <v/>
      </c>
      <c r="B346" s="194"/>
      <c r="C346" s="194"/>
      <c r="D346" s="199"/>
      <c r="E346" s="213"/>
      <c r="F346" s="179"/>
      <c r="G346" s="192" t="str">
        <f>IF(OR(H346="",'Fiche perso'!$AF$3=""),"",IF(MATCH(I346,Tableau!$AK$3:$AK$5,0)&lt;=MATCH('Fiche perso'!$AF$3,Tableau!$AK$3:$AK$5,0),H346,""))</f>
        <v/>
      </c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200"/>
      <c r="T346" s="200"/>
      <c r="U346" s="192" t="str">
        <f>IF(OR(V346="",'Fiche perso'!$AF$3=""),"",IF(MATCH(W346,Tableau!$AK$3:$AK$5,0)&lt;=MATCH('Fiche perso'!$AF$3,Tableau!$AK$3:$AK$5,0),V346,""))</f>
        <v/>
      </c>
      <c r="V346" s="151"/>
      <c r="W346" s="194"/>
      <c r="X346" s="213"/>
    </row>
    <row r="347">
      <c r="A347" s="192" t="str">
        <f>IF(OR(C347="",'Fiche perso'!$AF$3=""),"",IF(MATCH(C347,Tableau!$AK$3:$AK$5,0)&lt;=MATCH('Fiche perso'!$AF$3,Tableau!$AK$3:$AK$5,0),B347,""))</f>
        <v/>
      </c>
      <c r="B347" s="194"/>
      <c r="C347" s="194"/>
      <c r="D347" s="199"/>
      <c r="E347" s="213"/>
      <c r="F347" s="179"/>
      <c r="G347" s="192" t="str">
        <f>IF(OR(H347="",'Fiche perso'!$AF$3=""),"",IF(MATCH(I347,Tableau!$AK$3:$AK$5,0)&lt;=MATCH('Fiche perso'!$AF$3,Tableau!$AK$3:$AK$5,0),H347,""))</f>
        <v/>
      </c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200"/>
      <c r="T347" s="200"/>
      <c r="U347" s="192" t="str">
        <f>IF(OR(V347="",'Fiche perso'!$AF$3=""),"",IF(MATCH(W347,Tableau!$AK$3:$AK$5,0)&lt;=MATCH('Fiche perso'!$AF$3,Tableau!$AK$3:$AK$5,0),V347,""))</f>
        <v/>
      </c>
      <c r="V347" s="151"/>
      <c r="W347" s="194"/>
      <c r="X347" s="213"/>
    </row>
    <row r="348">
      <c r="A348" s="192" t="str">
        <f>IF(OR(C348="",'Fiche perso'!$AF$3=""),"",IF(MATCH(C348,Tableau!$AK$3:$AK$5,0)&lt;=MATCH('Fiche perso'!$AF$3,Tableau!$AK$3:$AK$5,0),B348,""))</f>
        <v/>
      </c>
      <c r="B348" s="194"/>
      <c r="C348" s="194"/>
      <c r="D348" s="199"/>
      <c r="E348" s="213"/>
      <c r="F348" s="179"/>
      <c r="G348" s="192" t="str">
        <f>IF(OR(H348="",'Fiche perso'!$AF$3=""),"",IF(MATCH(I348,Tableau!$AK$3:$AK$5,0)&lt;=MATCH('Fiche perso'!$AF$3,Tableau!$AK$3:$AK$5,0),H348,""))</f>
        <v/>
      </c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200"/>
      <c r="T348" s="200"/>
      <c r="U348" s="192" t="str">
        <f>IF(OR(V348="",'Fiche perso'!$AF$3=""),"",IF(MATCH(W348,Tableau!$AK$3:$AK$5,0)&lt;=MATCH('Fiche perso'!$AF$3,Tableau!$AK$3:$AK$5,0),V348,""))</f>
        <v/>
      </c>
      <c r="V348" s="151"/>
      <c r="W348" s="194"/>
      <c r="X348" s="213"/>
    </row>
    <row r="349">
      <c r="A349" s="192" t="str">
        <f>IF(OR(C349="",'Fiche perso'!$AF$3=""),"",IF(MATCH(C349,Tableau!$AK$3:$AK$5,0)&lt;=MATCH('Fiche perso'!$AF$3,Tableau!$AK$3:$AK$5,0),B349,""))</f>
        <v/>
      </c>
      <c r="B349" s="194"/>
      <c r="C349" s="194"/>
      <c r="D349" s="199"/>
      <c r="E349" s="213"/>
      <c r="F349" s="179"/>
      <c r="G349" s="192" t="str">
        <f>IF(OR(H349="",'Fiche perso'!$AF$3=""),"",IF(MATCH(I349,Tableau!$AK$3:$AK$5,0)&lt;=MATCH('Fiche perso'!$AF$3,Tableau!$AK$3:$AK$5,0),H349,""))</f>
        <v/>
      </c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200"/>
      <c r="T349" s="200"/>
      <c r="U349" s="192" t="str">
        <f>IF(OR(V349="",'Fiche perso'!$AF$3=""),"",IF(MATCH(W349,Tableau!$AK$3:$AK$5,0)&lt;=MATCH('Fiche perso'!$AF$3,Tableau!$AK$3:$AK$5,0),V349,""))</f>
        <v/>
      </c>
      <c r="V349" s="151"/>
      <c r="W349" s="194"/>
      <c r="X349" s="213"/>
    </row>
    <row r="350">
      <c r="A350" s="192" t="str">
        <f>IF(OR(C350="",'Fiche perso'!$AF$3=""),"",IF(MATCH(C350,Tableau!$AK$3:$AK$5,0)&lt;=MATCH('Fiche perso'!$AF$3,Tableau!$AK$3:$AK$5,0),B350,""))</f>
        <v/>
      </c>
      <c r="B350" s="194"/>
      <c r="C350" s="194"/>
      <c r="D350" s="199"/>
      <c r="E350" s="213"/>
      <c r="F350" s="179"/>
      <c r="G350" s="192" t="str">
        <f>IF(OR(H350="",'Fiche perso'!$AF$3=""),"",IF(MATCH(I350,Tableau!$AK$3:$AK$5,0)&lt;=MATCH('Fiche perso'!$AF$3,Tableau!$AK$3:$AK$5,0),H350,""))</f>
        <v/>
      </c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200"/>
      <c r="T350" s="200"/>
      <c r="U350" s="192" t="str">
        <f>IF(OR(V350="",'Fiche perso'!$AF$3=""),"",IF(MATCH(W350,Tableau!$AK$3:$AK$5,0)&lt;=MATCH('Fiche perso'!$AF$3,Tableau!$AK$3:$AK$5,0),V350,""))</f>
        <v/>
      </c>
      <c r="V350" s="151"/>
      <c r="W350" s="194"/>
      <c r="X350" s="213"/>
    </row>
    <row r="351">
      <c r="A351" s="192" t="str">
        <f>IF(OR(C351="",'Fiche perso'!$AF$3=""),"",IF(MATCH(C351,Tableau!$AK$3:$AK$5,0)&lt;=MATCH('Fiche perso'!$AF$3,Tableau!$AK$3:$AK$5,0),B351,""))</f>
        <v/>
      </c>
      <c r="B351" s="194"/>
      <c r="C351" s="194"/>
      <c r="D351" s="199"/>
      <c r="E351" s="213"/>
      <c r="F351" s="179"/>
      <c r="G351" s="192" t="str">
        <f>IF(OR(H351="",'Fiche perso'!$AF$3=""),"",IF(MATCH(I351,Tableau!$AK$3:$AK$5,0)&lt;=MATCH('Fiche perso'!$AF$3,Tableau!$AK$3:$AK$5,0),H351,""))</f>
        <v/>
      </c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200"/>
      <c r="T351" s="200"/>
      <c r="U351" s="192" t="str">
        <f>IF(OR(V351="",'Fiche perso'!$AF$3=""),"",IF(MATCH(W351,Tableau!$AK$3:$AK$5,0)&lt;=MATCH('Fiche perso'!$AF$3,Tableau!$AK$3:$AK$5,0),V351,""))</f>
        <v/>
      </c>
      <c r="V351" s="151"/>
      <c r="W351" s="194"/>
      <c r="X351" s="213"/>
    </row>
    <row r="352">
      <c r="A352" s="192" t="str">
        <f>IF(OR(C352="",'Fiche perso'!$AF$3=""),"",IF(MATCH(C352,Tableau!$AK$3:$AK$5,0)&lt;=MATCH('Fiche perso'!$AF$3,Tableau!$AK$3:$AK$5,0),B352,""))</f>
        <v/>
      </c>
      <c r="B352" s="194"/>
      <c r="C352" s="194"/>
      <c r="D352" s="199"/>
      <c r="E352" s="213"/>
      <c r="F352" s="179"/>
      <c r="G352" s="192" t="str">
        <f>IF(OR(H352="",'Fiche perso'!$AF$3=""),"",IF(MATCH(I352,Tableau!$AK$3:$AK$5,0)&lt;=MATCH('Fiche perso'!$AF$3,Tableau!$AK$3:$AK$5,0),H352,""))</f>
        <v/>
      </c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200"/>
      <c r="T352" s="200"/>
      <c r="U352" s="192" t="str">
        <f>IF(OR(V352="",'Fiche perso'!$AF$3=""),"",IF(MATCH(W352,Tableau!$AK$3:$AK$5,0)&lt;=MATCH('Fiche perso'!$AF$3,Tableau!$AK$3:$AK$5,0),V352,""))</f>
        <v/>
      </c>
      <c r="V352" s="151"/>
      <c r="W352" s="194"/>
      <c r="X352" s="213"/>
    </row>
    <row r="353">
      <c r="A353" s="192" t="str">
        <f>IF(OR(C353="",'Fiche perso'!$AF$3=""),"",IF(MATCH(C353,Tableau!$AK$3:$AK$5,0)&lt;=MATCH('Fiche perso'!$AF$3,Tableau!$AK$3:$AK$5,0),B353,""))</f>
        <v/>
      </c>
      <c r="B353" s="194"/>
      <c r="C353" s="194"/>
      <c r="D353" s="199"/>
      <c r="E353" s="213"/>
      <c r="F353" s="179"/>
      <c r="G353" s="192" t="str">
        <f>IF(OR(H353="",'Fiche perso'!$AF$3=""),"",IF(MATCH(I353,Tableau!$AK$3:$AK$5,0)&lt;=MATCH('Fiche perso'!$AF$3,Tableau!$AK$3:$AK$5,0),H353,""))</f>
        <v/>
      </c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200"/>
      <c r="T353" s="200"/>
      <c r="U353" s="192" t="str">
        <f>IF(OR(V353="",'Fiche perso'!$AF$3=""),"",IF(MATCH(W353,Tableau!$AK$3:$AK$5,0)&lt;=MATCH('Fiche perso'!$AF$3,Tableau!$AK$3:$AK$5,0),V353,""))</f>
        <v/>
      </c>
      <c r="V353" s="151"/>
      <c r="W353" s="194"/>
      <c r="X353" s="213"/>
    </row>
    <row r="354">
      <c r="A354" s="192" t="str">
        <f>IF(OR(C354="",'Fiche perso'!$AF$3=""),"",IF(MATCH(C354,Tableau!$AK$3:$AK$5,0)&lt;=MATCH('Fiche perso'!$AF$3,Tableau!$AK$3:$AK$5,0),B354,""))</f>
        <v/>
      </c>
      <c r="B354" s="194"/>
      <c r="C354" s="194"/>
      <c r="D354" s="199"/>
      <c r="E354" s="213"/>
      <c r="F354" s="179"/>
      <c r="G354" s="192" t="str">
        <f>IF(OR(H354="",'Fiche perso'!$AF$3=""),"",IF(MATCH(I354,Tableau!$AK$3:$AK$5,0)&lt;=MATCH('Fiche perso'!$AF$3,Tableau!$AK$3:$AK$5,0),H354,""))</f>
        <v/>
      </c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200"/>
      <c r="T354" s="200"/>
      <c r="U354" s="192" t="str">
        <f>IF(OR(V354="",'Fiche perso'!$AF$3=""),"",IF(MATCH(W354,Tableau!$AK$3:$AK$5,0)&lt;=MATCH('Fiche perso'!$AF$3,Tableau!$AK$3:$AK$5,0),V354,""))</f>
        <v/>
      </c>
      <c r="V354" s="151"/>
      <c r="W354" s="194"/>
      <c r="X354" s="213"/>
    </row>
    <row r="355">
      <c r="A355" s="192" t="str">
        <f>IF(OR(C355="",'Fiche perso'!$AF$3=""),"",IF(MATCH(C355,Tableau!$AK$3:$AK$5,0)&lt;=MATCH('Fiche perso'!$AF$3,Tableau!$AK$3:$AK$5,0),B355,""))</f>
        <v/>
      </c>
      <c r="B355" s="194"/>
      <c r="C355" s="194"/>
      <c r="D355" s="199"/>
      <c r="E355" s="213"/>
      <c r="F355" s="179"/>
      <c r="G355" s="192" t="str">
        <f>IF(OR(H355="",'Fiche perso'!$AF$3=""),"",IF(MATCH(I355,Tableau!$AK$3:$AK$5,0)&lt;=MATCH('Fiche perso'!$AF$3,Tableau!$AK$3:$AK$5,0),H355,""))</f>
        <v/>
      </c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200"/>
      <c r="T355" s="200"/>
      <c r="U355" s="192" t="str">
        <f>IF(OR(V355="",'Fiche perso'!$AF$3=""),"",IF(MATCH(W355,Tableau!$AK$3:$AK$5,0)&lt;=MATCH('Fiche perso'!$AF$3,Tableau!$AK$3:$AK$5,0),V355,""))</f>
        <v/>
      </c>
      <c r="V355" s="151"/>
      <c r="W355" s="194"/>
      <c r="X355" s="213"/>
    </row>
    <row r="356">
      <c r="A356" s="192" t="str">
        <f>IF(OR(C356="",'Fiche perso'!$AF$3=""),"",IF(MATCH(C356,Tableau!$AK$3:$AK$5,0)&lt;=MATCH('Fiche perso'!$AF$3,Tableau!$AK$3:$AK$5,0),B356,""))</f>
        <v/>
      </c>
      <c r="B356" s="194"/>
      <c r="C356" s="194"/>
      <c r="D356" s="199"/>
      <c r="E356" s="213"/>
      <c r="F356" s="179"/>
      <c r="G356" s="192" t="str">
        <f>IF(OR(H356="",'Fiche perso'!$AF$3=""),"",IF(MATCH(I356,Tableau!$AK$3:$AK$5,0)&lt;=MATCH('Fiche perso'!$AF$3,Tableau!$AK$3:$AK$5,0),H356,""))</f>
        <v/>
      </c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200"/>
      <c r="T356" s="200"/>
      <c r="U356" s="192" t="str">
        <f>IF(OR(V356="",'Fiche perso'!$AF$3=""),"",IF(MATCH(W356,Tableau!$AK$3:$AK$5,0)&lt;=MATCH('Fiche perso'!$AF$3,Tableau!$AK$3:$AK$5,0),V356,""))</f>
        <v/>
      </c>
      <c r="V356" s="151"/>
      <c r="W356" s="194"/>
      <c r="X356" s="213"/>
    </row>
    <row r="357">
      <c r="A357" s="192" t="str">
        <f>IF(OR(C357="",'Fiche perso'!$AF$3=""),"",IF(MATCH(C357,Tableau!$AK$3:$AK$5,0)&lt;=MATCH('Fiche perso'!$AF$3,Tableau!$AK$3:$AK$5,0),B357,""))</f>
        <v/>
      </c>
      <c r="B357" s="194"/>
      <c r="C357" s="194"/>
      <c r="D357" s="199"/>
      <c r="E357" s="213"/>
      <c r="F357" s="179"/>
      <c r="G357" s="192" t="str">
        <f>IF(OR(H357="",'Fiche perso'!$AF$3=""),"",IF(MATCH(I357,Tableau!$AK$3:$AK$5,0)&lt;=MATCH('Fiche perso'!$AF$3,Tableau!$AK$3:$AK$5,0),H357,""))</f>
        <v/>
      </c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200"/>
      <c r="T357" s="200"/>
      <c r="U357" s="192" t="str">
        <f>IF(OR(V357="",'Fiche perso'!$AF$3=""),"",IF(MATCH(W357,Tableau!$AK$3:$AK$5,0)&lt;=MATCH('Fiche perso'!$AF$3,Tableau!$AK$3:$AK$5,0),V357,""))</f>
        <v/>
      </c>
      <c r="V357" s="151"/>
      <c r="W357" s="194"/>
      <c r="X357" s="213"/>
    </row>
    <row r="358">
      <c r="A358" s="192" t="str">
        <f>IF(OR(C358="",'Fiche perso'!$AF$3=""),"",IF(MATCH(C358,Tableau!$AK$3:$AK$5,0)&lt;=MATCH('Fiche perso'!$AF$3,Tableau!$AK$3:$AK$5,0),B358,""))</f>
        <v/>
      </c>
      <c r="B358" s="194"/>
      <c r="C358" s="194"/>
      <c r="D358" s="199"/>
      <c r="E358" s="213"/>
      <c r="F358" s="179"/>
      <c r="G358" s="192" t="str">
        <f>IF(OR(H358="",'Fiche perso'!$AF$3=""),"",IF(MATCH(I358,Tableau!$AK$3:$AK$5,0)&lt;=MATCH('Fiche perso'!$AF$3,Tableau!$AK$3:$AK$5,0),H358,""))</f>
        <v/>
      </c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200"/>
      <c r="T358" s="200"/>
      <c r="U358" s="192" t="str">
        <f>IF(OR(V358="",'Fiche perso'!$AF$3=""),"",IF(MATCH(W358,Tableau!$AK$3:$AK$5,0)&lt;=MATCH('Fiche perso'!$AF$3,Tableau!$AK$3:$AK$5,0),V358,""))</f>
        <v/>
      </c>
      <c r="V358" s="151"/>
      <c r="W358" s="194"/>
      <c r="X358" s="213"/>
    </row>
    <row r="359">
      <c r="A359" s="192" t="str">
        <f>IF(OR(C359="",'Fiche perso'!$AF$3=""),"",IF(MATCH(C359,Tableau!$AK$3:$AK$5,0)&lt;=MATCH('Fiche perso'!$AF$3,Tableau!$AK$3:$AK$5,0),B359,""))</f>
        <v/>
      </c>
      <c r="B359" s="194"/>
      <c r="C359" s="194"/>
      <c r="D359" s="199"/>
      <c r="E359" s="213"/>
      <c r="F359" s="179"/>
      <c r="G359" s="192" t="str">
        <f>IF(OR(H359="",'Fiche perso'!$AF$3=""),"",IF(MATCH(I359,Tableau!$AK$3:$AK$5,0)&lt;=MATCH('Fiche perso'!$AF$3,Tableau!$AK$3:$AK$5,0),H359,""))</f>
        <v/>
      </c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200"/>
      <c r="T359" s="200"/>
      <c r="U359" s="192" t="str">
        <f>IF(OR(V359="",'Fiche perso'!$AF$3=""),"",IF(MATCH(W359,Tableau!$AK$3:$AK$5,0)&lt;=MATCH('Fiche perso'!$AF$3,Tableau!$AK$3:$AK$5,0),V359,""))</f>
        <v/>
      </c>
      <c r="V359" s="151"/>
      <c r="W359" s="194"/>
      <c r="X359" s="213"/>
    </row>
    <row r="360">
      <c r="A360" s="192" t="str">
        <f>IF(OR(C360="",'Fiche perso'!$AF$3=""),"",IF(MATCH(C360,Tableau!$AK$3:$AK$5,0)&lt;=MATCH('Fiche perso'!$AF$3,Tableau!$AK$3:$AK$5,0),B360,""))</f>
        <v/>
      </c>
      <c r="B360" s="194"/>
      <c r="C360" s="194"/>
      <c r="D360" s="199"/>
      <c r="E360" s="213"/>
      <c r="F360" s="179"/>
      <c r="G360" s="192" t="str">
        <f>IF(OR(H360="",'Fiche perso'!$AF$3=""),"",IF(MATCH(I360,Tableau!$AK$3:$AK$5,0)&lt;=MATCH('Fiche perso'!$AF$3,Tableau!$AK$3:$AK$5,0),H360,""))</f>
        <v/>
      </c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200"/>
      <c r="T360" s="200"/>
      <c r="U360" s="192" t="str">
        <f>IF(OR(V360="",'Fiche perso'!$AF$3=""),"",IF(MATCH(W360,Tableau!$AK$3:$AK$5,0)&lt;=MATCH('Fiche perso'!$AF$3,Tableau!$AK$3:$AK$5,0),V360,""))</f>
        <v/>
      </c>
      <c r="V360" s="151"/>
      <c r="W360" s="194"/>
      <c r="X360" s="213"/>
    </row>
    <row r="361">
      <c r="A361" s="192" t="str">
        <f>IF(OR(C361="",'Fiche perso'!$AF$3=""),"",IF(MATCH(C361,Tableau!$AK$3:$AK$5,0)&lt;=MATCH('Fiche perso'!$AF$3,Tableau!$AK$3:$AK$5,0),B361,""))</f>
        <v/>
      </c>
      <c r="B361" s="194"/>
      <c r="C361" s="194"/>
      <c r="D361" s="199"/>
      <c r="E361" s="213"/>
      <c r="F361" s="179"/>
      <c r="G361" s="192" t="str">
        <f>IF(OR(H361="",'Fiche perso'!$AF$3=""),"",IF(MATCH(I361,Tableau!$AK$3:$AK$5,0)&lt;=MATCH('Fiche perso'!$AF$3,Tableau!$AK$3:$AK$5,0),H361,""))</f>
        <v/>
      </c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200"/>
      <c r="T361" s="200"/>
      <c r="U361" s="192" t="str">
        <f>IF(OR(V361="",'Fiche perso'!$AF$3=""),"",IF(MATCH(W361,Tableau!$AK$3:$AK$5,0)&lt;=MATCH('Fiche perso'!$AF$3,Tableau!$AK$3:$AK$5,0),V361,""))</f>
        <v/>
      </c>
      <c r="V361" s="151"/>
      <c r="W361" s="194"/>
      <c r="X361" s="213"/>
    </row>
    <row r="362">
      <c r="A362" s="192" t="str">
        <f>IF(OR(C362="",'Fiche perso'!$AF$3=""),"",IF(MATCH(C362,Tableau!$AK$3:$AK$5,0)&lt;=MATCH('Fiche perso'!$AF$3,Tableau!$AK$3:$AK$5,0),B362,""))</f>
        <v/>
      </c>
      <c r="B362" s="194"/>
      <c r="C362" s="194"/>
      <c r="D362" s="199"/>
      <c r="E362" s="213"/>
      <c r="F362" s="179"/>
      <c r="G362" s="192" t="str">
        <f>IF(OR(H362="",'Fiche perso'!$AF$3=""),"",IF(MATCH(I362,Tableau!$AK$3:$AK$5,0)&lt;=MATCH('Fiche perso'!$AF$3,Tableau!$AK$3:$AK$5,0),H362,""))</f>
        <v/>
      </c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200"/>
      <c r="T362" s="200"/>
      <c r="U362" s="192" t="str">
        <f>IF(OR(V362="",'Fiche perso'!$AF$3=""),"",IF(MATCH(W362,Tableau!$AK$3:$AK$5,0)&lt;=MATCH('Fiche perso'!$AF$3,Tableau!$AK$3:$AK$5,0),V362,""))</f>
        <v/>
      </c>
      <c r="V362" s="151"/>
      <c r="W362" s="194"/>
      <c r="X362" s="213"/>
    </row>
    <row r="363">
      <c r="A363" s="192" t="str">
        <f>IF(OR(C363="",'Fiche perso'!$AF$3=""),"",IF(MATCH(C363,Tableau!$AK$3:$AK$5,0)&lt;=MATCH('Fiche perso'!$AF$3,Tableau!$AK$3:$AK$5,0),B363,""))</f>
        <v/>
      </c>
      <c r="B363" s="194"/>
      <c r="C363" s="194"/>
      <c r="D363" s="199"/>
      <c r="E363" s="213"/>
      <c r="F363" s="179"/>
      <c r="G363" s="192" t="str">
        <f>IF(OR(H363="",'Fiche perso'!$AF$3=""),"",IF(MATCH(I363,Tableau!$AK$3:$AK$5,0)&lt;=MATCH('Fiche perso'!$AF$3,Tableau!$AK$3:$AK$5,0),H363,""))</f>
        <v/>
      </c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200"/>
      <c r="T363" s="200"/>
      <c r="U363" s="192" t="str">
        <f>IF(OR(V363="",'Fiche perso'!$AF$3=""),"",IF(MATCH(W363,Tableau!$AK$3:$AK$5,0)&lt;=MATCH('Fiche perso'!$AF$3,Tableau!$AK$3:$AK$5,0),V363,""))</f>
        <v/>
      </c>
      <c r="V363" s="151"/>
      <c r="W363" s="194"/>
      <c r="X363" s="213"/>
    </row>
    <row r="364">
      <c r="A364" s="192" t="str">
        <f>IF(OR(C364="",'Fiche perso'!$AF$3=""),"",IF(MATCH(C364,Tableau!$AK$3:$AK$5,0)&lt;=MATCH('Fiche perso'!$AF$3,Tableau!$AK$3:$AK$5,0),B364,""))</f>
        <v/>
      </c>
      <c r="B364" s="194"/>
      <c r="C364" s="194"/>
      <c r="D364" s="199"/>
      <c r="E364" s="213"/>
      <c r="F364" s="179"/>
      <c r="G364" s="192" t="str">
        <f>IF(OR(H364="",'Fiche perso'!$AF$3=""),"",IF(MATCH(I364,Tableau!$AK$3:$AK$5,0)&lt;=MATCH('Fiche perso'!$AF$3,Tableau!$AK$3:$AK$5,0),H364,""))</f>
        <v/>
      </c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200"/>
      <c r="T364" s="200"/>
      <c r="U364" s="192" t="str">
        <f>IF(OR(V364="",'Fiche perso'!$AF$3=""),"",IF(MATCH(W364,Tableau!$AK$3:$AK$5,0)&lt;=MATCH('Fiche perso'!$AF$3,Tableau!$AK$3:$AK$5,0),V364,""))</f>
        <v/>
      </c>
      <c r="V364" s="151"/>
      <c r="W364" s="194"/>
      <c r="X364" s="213"/>
    </row>
    <row r="365">
      <c r="A365" s="192" t="str">
        <f>IF(OR(C365="",'Fiche perso'!$AF$3=""),"",IF(MATCH(C365,Tableau!$AK$3:$AK$5,0)&lt;=MATCH('Fiche perso'!$AF$3,Tableau!$AK$3:$AK$5,0),B365,""))</f>
        <v/>
      </c>
      <c r="B365" s="194"/>
      <c r="C365" s="194"/>
      <c r="D365" s="199"/>
      <c r="E365" s="213"/>
      <c r="F365" s="179"/>
      <c r="G365" s="192" t="str">
        <f>IF(OR(H365="",'Fiche perso'!$AF$3=""),"",IF(MATCH(I365,Tableau!$AK$3:$AK$5,0)&lt;=MATCH('Fiche perso'!$AF$3,Tableau!$AK$3:$AK$5,0),H365,""))</f>
        <v/>
      </c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200"/>
      <c r="T365" s="200"/>
      <c r="U365" s="192" t="str">
        <f>IF(OR(V365="",'Fiche perso'!$AF$3=""),"",IF(MATCH(W365,Tableau!$AK$3:$AK$5,0)&lt;=MATCH('Fiche perso'!$AF$3,Tableau!$AK$3:$AK$5,0),V365,""))</f>
        <v/>
      </c>
      <c r="V365" s="151"/>
      <c r="W365" s="194"/>
      <c r="X365" s="213"/>
    </row>
    <row r="366">
      <c r="A366" s="192" t="str">
        <f>IF(OR(C366="",'Fiche perso'!$AF$3=""),"",IF(MATCH(C366,Tableau!$AK$3:$AK$5,0)&lt;=MATCH('Fiche perso'!$AF$3,Tableau!$AK$3:$AK$5,0),B366,""))</f>
        <v/>
      </c>
      <c r="B366" s="194"/>
      <c r="C366" s="194"/>
      <c r="D366" s="199"/>
      <c r="E366" s="213"/>
      <c r="F366" s="179"/>
      <c r="G366" s="192" t="str">
        <f>IF(OR(H366="",'Fiche perso'!$AF$3=""),"",IF(MATCH(I366,Tableau!$AK$3:$AK$5,0)&lt;=MATCH('Fiche perso'!$AF$3,Tableau!$AK$3:$AK$5,0),H366,""))</f>
        <v/>
      </c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200"/>
      <c r="T366" s="200"/>
      <c r="U366" s="192" t="str">
        <f>IF(OR(V366="",'Fiche perso'!$AF$3=""),"",IF(MATCH(W366,Tableau!$AK$3:$AK$5,0)&lt;=MATCH('Fiche perso'!$AF$3,Tableau!$AK$3:$AK$5,0),V366,""))</f>
        <v/>
      </c>
      <c r="V366" s="151"/>
      <c r="W366" s="194"/>
      <c r="X366" s="213"/>
    </row>
    <row r="367">
      <c r="A367" s="192" t="str">
        <f>IF(OR(C367="",'Fiche perso'!$AF$3=""),"",IF(MATCH(C367,Tableau!$AK$3:$AK$5,0)&lt;=MATCH('Fiche perso'!$AF$3,Tableau!$AK$3:$AK$5,0),B367,""))</f>
        <v/>
      </c>
      <c r="B367" s="194"/>
      <c r="C367" s="194"/>
      <c r="D367" s="199"/>
      <c r="E367" s="213"/>
      <c r="F367" s="179"/>
      <c r="G367" s="192" t="str">
        <f>IF(OR(H367="",'Fiche perso'!$AF$3=""),"",IF(MATCH(I367,Tableau!$AK$3:$AK$5,0)&lt;=MATCH('Fiche perso'!$AF$3,Tableau!$AK$3:$AK$5,0),H367,""))</f>
        <v/>
      </c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200"/>
      <c r="T367" s="200"/>
      <c r="U367" s="192" t="str">
        <f>IF(OR(V367="",'Fiche perso'!$AF$3=""),"",IF(MATCH(W367,Tableau!$AK$3:$AK$5,0)&lt;=MATCH('Fiche perso'!$AF$3,Tableau!$AK$3:$AK$5,0),V367,""))</f>
        <v/>
      </c>
      <c r="V367" s="151"/>
      <c r="W367" s="194"/>
      <c r="X367" s="213"/>
    </row>
    <row r="368">
      <c r="A368" s="192" t="str">
        <f>IF(OR(C368="",'Fiche perso'!$AF$3=""),"",IF(MATCH(C368,Tableau!$AK$3:$AK$5,0)&lt;=MATCH('Fiche perso'!$AF$3,Tableau!$AK$3:$AK$5,0),B368,""))</f>
        <v/>
      </c>
      <c r="B368" s="194"/>
      <c r="C368" s="194"/>
      <c r="D368" s="199"/>
      <c r="E368" s="213"/>
      <c r="F368" s="179"/>
      <c r="G368" s="192" t="str">
        <f>IF(OR(H368="",'Fiche perso'!$AF$3=""),"",IF(MATCH(I368,Tableau!$AK$3:$AK$5,0)&lt;=MATCH('Fiche perso'!$AF$3,Tableau!$AK$3:$AK$5,0),H368,""))</f>
        <v/>
      </c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200"/>
      <c r="T368" s="200"/>
      <c r="U368" s="192" t="str">
        <f>IF(OR(V368="",'Fiche perso'!$AF$3=""),"",IF(MATCH(W368,Tableau!$AK$3:$AK$5,0)&lt;=MATCH('Fiche perso'!$AF$3,Tableau!$AK$3:$AK$5,0),V368,""))</f>
        <v/>
      </c>
      <c r="V368" s="151"/>
      <c r="W368" s="194"/>
      <c r="X368" s="213"/>
    </row>
    <row r="369">
      <c r="A369" s="192" t="str">
        <f>IF(OR(C369="",'Fiche perso'!$AF$3=""),"",IF(MATCH(C369,Tableau!$AK$3:$AK$5,0)&lt;=MATCH('Fiche perso'!$AF$3,Tableau!$AK$3:$AK$5,0),B369,""))</f>
        <v/>
      </c>
      <c r="B369" s="194"/>
      <c r="C369" s="194"/>
      <c r="D369" s="199"/>
      <c r="E369" s="213"/>
      <c r="F369" s="179"/>
      <c r="G369" s="192" t="str">
        <f>IF(OR(H369="",'Fiche perso'!$AF$3=""),"",IF(MATCH(I369,Tableau!$AK$3:$AK$5,0)&lt;=MATCH('Fiche perso'!$AF$3,Tableau!$AK$3:$AK$5,0),H369,""))</f>
        <v/>
      </c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200"/>
      <c r="T369" s="200"/>
      <c r="U369" s="192" t="str">
        <f>IF(OR(V369="",'Fiche perso'!$AF$3=""),"",IF(MATCH(W369,Tableau!$AK$3:$AK$5,0)&lt;=MATCH('Fiche perso'!$AF$3,Tableau!$AK$3:$AK$5,0),V369,""))</f>
        <v/>
      </c>
      <c r="V369" s="151"/>
      <c r="W369" s="194"/>
      <c r="X369" s="213"/>
    </row>
    <row r="370">
      <c r="A370" s="192" t="str">
        <f>IF(OR(C370="",'Fiche perso'!$AF$3=""),"",IF(MATCH(C370,Tableau!$AK$3:$AK$5,0)&lt;=MATCH('Fiche perso'!$AF$3,Tableau!$AK$3:$AK$5,0),B370,""))</f>
        <v/>
      </c>
      <c r="B370" s="194"/>
      <c r="C370" s="194"/>
      <c r="D370" s="199"/>
      <c r="E370" s="213"/>
      <c r="F370" s="179"/>
      <c r="G370" s="192" t="str">
        <f>IF(OR(H370="",'Fiche perso'!$AF$3=""),"",IF(MATCH(I370,Tableau!$AK$3:$AK$5,0)&lt;=MATCH('Fiche perso'!$AF$3,Tableau!$AK$3:$AK$5,0),H370,""))</f>
        <v/>
      </c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200"/>
      <c r="T370" s="200"/>
      <c r="U370" s="192" t="str">
        <f>IF(OR(V370="",'Fiche perso'!$AF$3=""),"",IF(MATCH(W370,Tableau!$AK$3:$AK$5,0)&lt;=MATCH('Fiche perso'!$AF$3,Tableau!$AK$3:$AK$5,0),V370,""))</f>
        <v/>
      </c>
      <c r="V370" s="151"/>
      <c r="W370" s="194"/>
      <c r="X370" s="213"/>
    </row>
    <row r="371">
      <c r="A371" s="192" t="str">
        <f>IF(OR(C371="",'Fiche perso'!$AF$3=""),"",IF(MATCH(C371,Tableau!$AK$3:$AK$5,0)&lt;=MATCH('Fiche perso'!$AF$3,Tableau!$AK$3:$AK$5,0),B371,""))</f>
        <v/>
      </c>
      <c r="B371" s="194"/>
      <c r="C371" s="194"/>
      <c r="D371" s="199"/>
      <c r="E371" s="213"/>
      <c r="F371" s="179"/>
      <c r="G371" s="192" t="str">
        <f>IF(OR(H371="",'Fiche perso'!$AF$3=""),"",IF(MATCH(I371,Tableau!$AK$3:$AK$5,0)&lt;=MATCH('Fiche perso'!$AF$3,Tableau!$AK$3:$AK$5,0),H371,""))</f>
        <v/>
      </c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200"/>
      <c r="T371" s="200"/>
      <c r="U371" s="192" t="str">
        <f>IF(OR(V371="",'Fiche perso'!$AF$3=""),"",IF(MATCH(W371,Tableau!$AK$3:$AK$5,0)&lt;=MATCH('Fiche perso'!$AF$3,Tableau!$AK$3:$AK$5,0),V371,""))</f>
        <v/>
      </c>
      <c r="V371" s="151"/>
      <c r="W371" s="194"/>
      <c r="X371" s="213"/>
    </row>
    <row r="372">
      <c r="A372" s="192" t="str">
        <f>IF(OR(C372="",'Fiche perso'!$AF$3=""),"",IF(MATCH(C372,Tableau!$AK$3:$AK$5,0)&lt;=MATCH('Fiche perso'!$AF$3,Tableau!$AK$3:$AK$5,0),B372,""))</f>
        <v/>
      </c>
      <c r="B372" s="194"/>
      <c r="C372" s="194"/>
      <c r="D372" s="199"/>
      <c r="E372" s="213"/>
      <c r="F372" s="179"/>
      <c r="G372" s="192" t="str">
        <f>IF(OR(H372="",'Fiche perso'!$AF$3=""),"",IF(MATCH(I372,Tableau!$AK$3:$AK$5,0)&lt;=MATCH('Fiche perso'!$AF$3,Tableau!$AK$3:$AK$5,0),H372,""))</f>
        <v/>
      </c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200"/>
      <c r="T372" s="200"/>
      <c r="U372" s="192" t="str">
        <f>IF(OR(V372="",'Fiche perso'!$AF$3=""),"",IF(MATCH(W372,Tableau!$AK$3:$AK$5,0)&lt;=MATCH('Fiche perso'!$AF$3,Tableau!$AK$3:$AK$5,0),V372,""))</f>
        <v/>
      </c>
      <c r="V372" s="151"/>
      <c r="W372" s="194"/>
      <c r="X372" s="213"/>
    </row>
    <row r="373">
      <c r="A373" s="192" t="str">
        <f>IF(OR(C373="",'Fiche perso'!$AF$3=""),"",IF(MATCH(C373,Tableau!$AK$3:$AK$5,0)&lt;=MATCH('Fiche perso'!$AF$3,Tableau!$AK$3:$AK$5,0),B373,""))</f>
        <v/>
      </c>
      <c r="B373" s="194"/>
      <c r="C373" s="194"/>
      <c r="D373" s="199"/>
      <c r="E373" s="213"/>
      <c r="F373" s="179"/>
      <c r="G373" s="192" t="str">
        <f>IF(OR(H373="",'Fiche perso'!$AF$3=""),"",IF(MATCH(I373,Tableau!$AK$3:$AK$5,0)&lt;=MATCH('Fiche perso'!$AF$3,Tableau!$AK$3:$AK$5,0),H373,""))</f>
        <v/>
      </c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200"/>
      <c r="T373" s="200"/>
      <c r="U373" s="192" t="str">
        <f>IF(OR(V373="",'Fiche perso'!$AF$3=""),"",IF(MATCH(W373,Tableau!$AK$3:$AK$5,0)&lt;=MATCH('Fiche perso'!$AF$3,Tableau!$AK$3:$AK$5,0),V373,""))</f>
        <v/>
      </c>
      <c r="V373" s="151"/>
      <c r="W373" s="194"/>
      <c r="X373" s="213"/>
    </row>
    <row r="374">
      <c r="A374" s="192" t="str">
        <f>IF(OR(C374="",'Fiche perso'!$AF$3=""),"",IF(MATCH(C374,Tableau!$AK$3:$AK$5,0)&lt;=MATCH('Fiche perso'!$AF$3,Tableau!$AK$3:$AK$5,0),B374,""))</f>
        <v/>
      </c>
      <c r="B374" s="194"/>
      <c r="C374" s="194"/>
      <c r="D374" s="199"/>
      <c r="E374" s="213"/>
      <c r="F374" s="179"/>
      <c r="G374" s="192" t="str">
        <f>IF(OR(H374="",'Fiche perso'!$AF$3=""),"",IF(MATCH(I374,Tableau!$AK$3:$AK$5,0)&lt;=MATCH('Fiche perso'!$AF$3,Tableau!$AK$3:$AK$5,0),H374,""))</f>
        <v/>
      </c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200"/>
      <c r="T374" s="200"/>
      <c r="U374" s="192" t="str">
        <f>IF(OR(V374="",'Fiche perso'!$AF$3=""),"",IF(MATCH(W374,Tableau!$AK$3:$AK$5,0)&lt;=MATCH('Fiche perso'!$AF$3,Tableau!$AK$3:$AK$5,0),V374,""))</f>
        <v/>
      </c>
      <c r="V374" s="151"/>
      <c r="W374" s="194"/>
      <c r="X374" s="213"/>
    </row>
    <row r="375">
      <c r="A375" s="192" t="str">
        <f>IF(OR(C375="",'Fiche perso'!$AF$3=""),"",IF(MATCH(C375,Tableau!$AK$3:$AK$5,0)&lt;=MATCH('Fiche perso'!$AF$3,Tableau!$AK$3:$AK$5,0),B375,""))</f>
        <v/>
      </c>
      <c r="B375" s="194"/>
      <c r="C375" s="194"/>
      <c r="D375" s="199"/>
      <c r="E375" s="213"/>
      <c r="F375" s="179"/>
      <c r="G375" s="192" t="str">
        <f>IF(OR(H375="",'Fiche perso'!$AF$3=""),"",IF(MATCH(I375,Tableau!$AK$3:$AK$5,0)&lt;=MATCH('Fiche perso'!$AF$3,Tableau!$AK$3:$AK$5,0),H375,""))</f>
        <v/>
      </c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200"/>
      <c r="T375" s="200"/>
      <c r="U375" s="192" t="str">
        <f>IF(OR(V375="",'Fiche perso'!$AF$3=""),"",IF(MATCH(W375,Tableau!$AK$3:$AK$5,0)&lt;=MATCH('Fiche perso'!$AF$3,Tableau!$AK$3:$AK$5,0),V375,""))</f>
        <v/>
      </c>
      <c r="V375" s="151"/>
      <c r="W375" s="194"/>
      <c r="X375" s="213"/>
    </row>
    <row r="376">
      <c r="A376" s="192" t="str">
        <f>IF(OR(C376="",'Fiche perso'!$AF$3=""),"",IF(MATCH(C376,Tableau!$AK$3:$AK$5,0)&lt;=MATCH('Fiche perso'!$AF$3,Tableau!$AK$3:$AK$5,0),B376,""))</f>
        <v/>
      </c>
      <c r="B376" s="194"/>
      <c r="C376" s="194"/>
      <c r="D376" s="199"/>
      <c r="E376" s="213"/>
      <c r="F376" s="179"/>
      <c r="G376" s="192" t="str">
        <f>IF(OR(H376="",'Fiche perso'!$AF$3=""),"",IF(MATCH(I376,Tableau!$AK$3:$AK$5,0)&lt;=MATCH('Fiche perso'!$AF$3,Tableau!$AK$3:$AK$5,0),H376,""))</f>
        <v/>
      </c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200"/>
      <c r="T376" s="200"/>
      <c r="U376" s="192" t="str">
        <f>IF(OR(V376="",'Fiche perso'!$AF$3=""),"",IF(MATCH(W376,Tableau!$AK$3:$AK$5,0)&lt;=MATCH('Fiche perso'!$AF$3,Tableau!$AK$3:$AK$5,0),V376,""))</f>
        <v/>
      </c>
      <c r="V376" s="151"/>
      <c r="W376" s="194"/>
      <c r="X376" s="213"/>
    </row>
    <row r="377">
      <c r="A377" s="192" t="str">
        <f>IF(OR(C377="",'Fiche perso'!$AF$3=""),"",IF(MATCH(C377,Tableau!$AK$3:$AK$5,0)&lt;=MATCH('Fiche perso'!$AF$3,Tableau!$AK$3:$AK$5,0),B377,""))</f>
        <v/>
      </c>
      <c r="B377" s="194"/>
      <c r="C377" s="194"/>
      <c r="D377" s="199"/>
      <c r="E377" s="213"/>
      <c r="F377" s="179"/>
      <c r="G377" s="192" t="str">
        <f>IF(OR(H377="",'Fiche perso'!$AF$3=""),"",IF(MATCH(I377,Tableau!$AK$3:$AK$5,0)&lt;=MATCH('Fiche perso'!$AF$3,Tableau!$AK$3:$AK$5,0),H377,""))</f>
        <v/>
      </c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200"/>
      <c r="T377" s="200"/>
      <c r="U377" s="192" t="str">
        <f>IF(OR(V377="",'Fiche perso'!$AF$3=""),"",IF(MATCH(W377,Tableau!$AK$3:$AK$5,0)&lt;=MATCH('Fiche perso'!$AF$3,Tableau!$AK$3:$AK$5,0),V377,""))</f>
        <v/>
      </c>
      <c r="V377" s="151"/>
      <c r="W377" s="194"/>
      <c r="X377" s="213"/>
    </row>
    <row r="378">
      <c r="A378" s="192" t="str">
        <f>IF(OR(C378="",'Fiche perso'!$AF$3=""),"",IF(MATCH(C378,Tableau!$AK$3:$AK$5,0)&lt;=MATCH('Fiche perso'!$AF$3,Tableau!$AK$3:$AK$5,0),B378,""))</f>
        <v/>
      </c>
      <c r="B378" s="194"/>
      <c r="C378" s="194"/>
      <c r="D378" s="199"/>
      <c r="E378" s="213"/>
      <c r="F378" s="179"/>
      <c r="G378" s="192" t="str">
        <f>IF(OR(H378="",'Fiche perso'!$AF$3=""),"",IF(MATCH(I378,Tableau!$AK$3:$AK$5,0)&lt;=MATCH('Fiche perso'!$AF$3,Tableau!$AK$3:$AK$5,0),H378,""))</f>
        <v/>
      </c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200"/>
      <c r="T378" s="200"/>
      <c r="U378" s="192" t="str">
        <f>IF(OR(V378="",'Fiche perso'!$AF$3=""),"",IF(MATCH(W378,Tableau!$AK$3:$AK$5,0)&lt;=MATCH('Fiche perso'!$AF$3,Tableau!$AK$3:$AK$5,0),V378,""))</f>
        <v/>
      </c>
      <c r="V378" s="151"/>
      <c r="W378" s="194"/>
      <c r="X378" s="213"/>
    </row>
    <row r="379">
      <c r="A379" s="192" t="str">
        <f>IF(OR(C379="",'Fiche perso'!$AF$3=""),"",IF(MATCH(C379,Tableau!$AK$3:$AK$5,0)&lt;=MATCH('Fiche perso'!$AF$3,Tableau!$AK$3:$AK$5,0),B379,""))</f>
        <v/>
      </c>
      <c r="B379" s="194"/>
      <c r="C379" s="194"/>
      <c r="D379" s="199"/>
      <c r="E379" s="213"/>
      <c r="F379" s="179"/>
      <c r="G379" s="192" t="str">
        <f>IF(OR(H379="",'Fiche perso'!$AF$3=""),"",IF(MATCH(I379,Tableau!$AK$3:$AK$5,0)&lt;=MATCH('Fiche perso'!$AF$3,Tableau!$AK$3:$AK$5,0),H379,""))</f>
        <v/>
      </c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200"/>
      <c r="T379" s="200"/>
      <c r="U379" s="192" t="str">
        <f>IF(OR(V379="",'Fiche perso'!$AF$3=""),"",IF(MATCH(W379,Tableau!$AK$3:$AK$5,0)&lt;=MATCH('Fiche perso'!$AF$3,Tableau!$AK$3:$AK$5,0),V379,""))</f>
        <v/>
      </c>
      <c r="V379" s="151"/>
      <c r="W379" s="194"/>
      <c r="X379" s="213"/>
    </row>
    <row r="380">
      <c r="A380" s="192" t="str">
        <f>IF(OR(C380="",'Fiche perso'!$AF$3=""),"",IF(MATCH(C380,Tableau!$AK$3:$AK$5,0)&lt;=MATCH('Fiche perso'!$AF$3,Tableau!$AK$3:$AK$5,0),B380,""))</f>
        <v/>
      </c>
      <c r="B380" s="194"/>
      <c r="C380" s="194"/>
      <c r="D380" s="199"/>
      <c r="E380" s="213"/>
      <c r="F380" s="179"/>
      <c r="G380" s="192" t="str">
        <f>IF(OR(H380="",'Fiche perso'!$AF$3=""),"",IF(MATCH(I380,Tableau!$AK$3:$AK$5,0)&lt;=MATCH('Fiche perso'!$AF$3,Tableau!$AK$3:$AK$5,0),H380,""))</f>
        <v/>
      </c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200"/>
      <c r="T380" s="200"/>
      <c r="U380" s="192" t="str">
        <f>IF(OR(V380="",'Fiche perso'!$AF$3=""),"",IF(MATCH(W380,Tableau!$AK$3:$AK$5,0)&lt;=MATCH('Fiche perso'!$AF$3,Tableau!$AK$3:$AK$5,0),V380,""))</f>
        <v/>
      </c>
      <c r="V380" s="151"/>
      <c r="W380" s="194"/>
      <c r="X380" s="213"/>
    </row>
    <row r="381">
      <c r="A381" s="192" t="str">
        <f>IF(OR(C381="",'Fiche perso'!$AF$3=""),"",IF(MATCH(C381,Tableau!$AK$3:$AK$5,0)&lt;=MATCH('Fiche perso'!$AF$3,Tableau!$AK$3:$AK$5,0),B381,""))</f>
        <v/>
      </c>
      <c r="B381" s="194"/>
      <c r="C381" s="194"/>
      <c r="D381" s="199"/>
      <c r="E381" s="213"/>
      <c r="F381" s="179"/>
      <c r="G381" s="192" t="str">
        <f>IF(OR(H381="",'Fiche perso'!$AF$3=""),"",IF(MATCH(I381,Tableau!$AK$3:$AK$5,0)&lt;=MATCH('Fiche perso'!$AF$3,Tableau!$AK$3:$AK$5,0),H381,""))</f>
        <v/>
      </c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200"/>
      <c r="T381" s="200"/>
      <c r="U381" s="192" t="str">
        <f>IF(OR(V381="",'Fiche perso'!$AF$3=""),"",IF(MATCH(W381,Tableau!$AK$3:$AK$5,0)&lt;=MATCH('Fiche perso'!$AF$3,Tableau!$AK$3:$AK$5,0),V381,""))</f>
        <v/>
      </c>
      <c r="V381" s="151"/>
      <c r="W381" s="194"/>
      <c r="X381" s="213"/>
    </row>
    <row r="382">
      <c r="A382" s="192" t="str">
        <f>IF(OR(C382="",'Fiche perso'!$AF$3=""),"",IF(MATCH(C382,Tableau!$AK$3:$AK$5,0)&lt;=MATCH('Fiche perso'!$AF$3,Tableau!$AK$3:$AK$5,0),B382,""))</f>
        <v/>
      </c>
      <c r="B382" s="194"/>
      <c r="C382" s="194"/>
      <c r="D382" s="199"/>
      <c r="E382" s="213"/>
      <c r="F382" s="179"/>
      <c r="G382" s="192" t="str">
        <f>IF(OR(H382="",'Fiche perso'!$AF$3=""),"",IF(MATCH(I382,Tableau!$AK$3:$AK$5,0)&lt;=MATCH('Fiche perso'!$AF$3,Tableau!$AK$3:$AK$5,0),H382,""))</f>
        <v/>
      </c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200"/>
      <c r="T382" s="200"/>
      <c r="U382" s="192" t="str">
        <f>IF(OR(V382="",'Fiche perso'!$AF$3=""),"",IF(MATCH(W382,Tableau!$AK$3:$AK$5,0)&lt;=MATCH('Fiche perso'!$AF$3,Tableau!$AK$3:$AK$5,0),V382,""))</f>
        <v/>
      </c>
      <c r="V382" s="151"/>
      <c r="W382" s="194"/>
      <c r="X382" s="213"/>
    </row>
    <row r="383">
      <c r="A383" s="192" t="str">
        <f>IF(OR(C383="",'Fiche perso'!$AF$3=""),"",IF(MATCH(C383,Tableau!$AK$3:$AK$5,0)&lt;=MATCH('Fiche perso'!$AF$3,Tableau!$AK$3:$AK$5,0),B383,""))</f>
        <v/>
      </c>
      <c r="B383" s="194"/>
      <c r="C383" s="194"/>
      <c r="D383" s="199"/>
      <c r="E383" s="213"/>
      <c r="F383" s="179"/>
      <c r="G383" s="192" t="str">
        <f>IF(OR(H383="",'Fiche perso'!$AF$3=""),"",IF(MATCH(I383,Tableau!$AK$3:$AK$5,0)&lt;=MATCH('Fiche perso'!$AF$3,Tableau!$AK$3:$AK$5,0),H383,""))</f>
        <v/>
      </c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200"/>
      <c r="T383" s="200"/>
      <c r="U383" s="192" t="str">
        <f>IF(OR(V383="",'Fiche perso'!$AF$3=""),"",IF(MATCH(W383,Tableau!$AK$3:$AK$5,0)&lt;=MATCH('Fiche perso'!$AF$3,Tableau!$AK$3:$AK$5,0),V383,""))</f>
        <v/>
      </c>
      <c r="V383" s="151"/>
      <c r="W383" s="194"/>
      <c r="X383" s="213"/>
    </row>
    <row r="384">
      <c r="A384" s="192" t="str">
        <f>IF(OR(C384="",'Fiche perso'!$AF$3=""),"",IF(MATCH(C384,Tableau!$AK$3:$AK$5,0)&lt;=MATCH('Fiche perso'!$AF$3,Tableau!$AK$3:$AK$5,0),B384,""))</f>
        <v/>
      </c>
      <c r="B384" s="194"/>
      <c r="C384" s="194"/>
      <c r="D384" s="199"/>
      <c r="E384" s="213"/>
      <c r="F384" s="179"/>
      <c r="G384" s="192" t="str">
        <f>IF(OR(H384="",'Fiche perso'!$AF$3=""),"",IF(MATCH(I384,Tableau!$AK$3:$AK$5,0)&lt;=MATCH('Fiche perso'!$AF$3,Tableau!$AK$3:$AK$5,0),H384,""))</f>
        <v/>
      </c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200"/>
      <c r="T384" s="200"/>
      <c r="U384" s="192" t="str">
        <f>IF(OR(V384="",'Fiche perso'!$AF$3=""),"",IF(MATCH(W384,Tableau!$AK$3:$AK$5,0)&lt;=MATCH('Fiche perso'!$AF$3,Tableau!$AK$3:$AK$5,0),V384,""))</f>
        <v/>
      </c>
      <c r="V384" s="151"/>
      <c r="W384" s="194"/>
      <c r="X384" s="213"/>
    </row>
    <row r="385">
      <c r="A385" s="192" t="str">
        <f>IF(OR(C385="",'Fiche perso'!$AF$3=""),"",IF(MATCH(C385,Tableau!$AK$3:$AK$5,0)&lt;=MATCH('Fiche perso'!$AF$3,Tableau!$AK$3:$AK$5,0),B385,""))</f>
        <v/>
      </c>
      <c r="B385" s="194"/>
      <c r="C385" s="194"/>
      <c r="D385" s="199"/>
      <c r="E385" s="213"/>
      <c r="F385" s="179"/>
      <c r="G385" s="192" t="str">
        <f>IF(OR(H385="",'Fiche perso'!$AF$3=""),"",IF(MATCH(I385,Tableau!$AK$3:$AK$5,0)&lt;=MATCH('Fiche perso'!$AF$3,Tableau!$AK$3:$AK$5,0),H385,""))</f>
        <v/>
      </c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200"/>
      <c r="T385" s="200"/>
      <c r="U385" s="192" t="str">
        <f>IF(OR(V385="",'Fiche perso'!$AF$3=""),"",IF(MATCH(W385,Tableau!$AK$3:$AK$5,0)&lt;=MATCH('Fiche perso'!$AF$3,Tableau!$AK$3:$AK$5,0),V385,""))</f>
        <v/>
      </c>
      <c r="V385" s="151"/>
      <c r="W385" s="194"/>
      <c r="X385" s="213"/>
    </row>
    <row r="386">
      <c r="A386" s="192" t="str">
        <f>IF(OR(C386="",'Fiche perso'!$AF$3=""),"",IF(MATCH(C386,Tableau!$AK$3:$AK$5,0)&lt;=MATCH('Fiche perso'!$AF$3,Tableau!$AK$3:$AK$5,0),B386,""))</f>
        <v/>
      </c>
      <c r="B386" s="194"/>
      <c r="C386" s="194"/>
      <c r="D386" s="199"/>
      <c r="E386" s="213"/>
      <c r="F386" s="179"/>
      <c r="G386" s="192" t="str">
        <f>IF(OR(H386="",'Fiche perso'!$AF$3=""),"",IF(MATCH(I386,Tableau!$AK$3:$AK$5,0)&lt;=MATCH('Fiche perso'!$AF$3,Tableau!$AK$3:$AK$5,0),H386,""))</f>
        <v/>
      </c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200"/>
      <c r="T386" s="200"/>
      <c r="U386" s="192" t="str">
        <f>IF(OR(V386="",'Fiche perso'!$AF$3=""),"",IF(MATCH(W386,Tableau!$AK$3:$AK$5,0)&lt;=MATCH('Fiche perso'!$AF$3,Tableau!$AK$3:$AK$5,0),V386,""))</f>
        <v/>
      </c>
      <c r="V386" s="151"/>
      <c r="W386" s="194"/>
      <c r="X386" s="213"/>
    </row>
    <row r="387">
      <c r="A387" s="192" t="str">
        <f>IF(OR(C387="",'Fiche perso'!$AF$3=""),"",IF(MATCH(C387,Tableau!$AK$3:$AK$5,0)&lt;=MATCH('Fiche perso'!$AF$3,Tableau!$AK$3:$AK$5,0),B387,""))</f>
        <v/>
      </c>
      <c r="B387" s="194"/>
      <c r="C387" s="194"/>
      <c r="D387" s="199"/>
      <c r="E387" s="213"/>
      <c r="F387" s="179"/>
      <c r="G387" s="192" t="str">
        <f>IF(OR(H387="",'Fiche perso'!$AF$3=""),"",IF(MATCH(I387,Tableau!$AK$3:$AK$5,0)&lt;=MATCH('Fiche perso'!$AF$3,Tableau!$AK$3:$AK$5,0),H387,""))</f>
        <v/>
      </c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200"/>
      <c r="T387" s="200"/>
      <c r="U387" s="192" t="str">
        <f>IF(OR(V387="",'Fiche perso'!$AF$3=""),"",IF(MATCH(W387,Tableau!$AK$3:$AK$5,0)&lt;=MATCH('Fiche perso'!$AF$3,Tableau!$AK$3:$AK$5,0),V387,""))</f>
        <v/>
      </c>
      <c r="V387" s="151"/>
      <c r="W387" s="194"/>
      <c r="X387" s="213"/>
    </row>
    <row r="388">
      <c r="A388" s="192" t="str">
        <f>IF(OR(C388="",'Fiche perso'!$AF$3=""),"",IF(MATCH(C388,Tableau!$AK$3:$AK$5,0)&lt;=MATCH('Fiche perso'!$AF$3,Tableau!$AK$3:$AK$5,0),B388,""))</f>
        <v/>
      </c>
      <c r="B388" s="194"/>
      <c r="C388" s="194"/>
      <c r="D388" s="199"/>
      <c r="E388" s="213"/>
      <c r="F388" s="179"/>
      <c r="G388" s="192" t="str">
        <f>IF(OR(H388="",'Fiche perso'!$AF$3=""),"",IF(MATCH(I388,Tableau!$AK$3:$AK$5,0)&lt;=MATCH('Fiche perso'!$AF$3,Tableau!$AK$3:$AK$5,0),H388,""))</f>
        <v/>
      </c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200"/>
      <c r="T388" s="200"/>
      <c r="U388" s="192" t="str">
        <f>IF(OR(V388="",'Fiche perso'!$AF$3=""),"",IF(MATCH(W388,Tableau!$AK$3:$AK$5,0)&lt;=MATCH('Fiche perso'!$AF$3,Tableau!$AK$3:$AK$5,0),V388,""))</f>
        <v/>
      </c>
      <c r="V388" s="151"/>
      <c r="W388" s="194"/>
      <c r="X388" s="213"/>
    </row>
    <row r="389">
      <c r="A389" s="192" t="str">
        <f>IF(OR(C389="",'Fiche perso'!$AF$3=""),"",IF(MATCH(C389,Tableau!$AK$3:$AK$5,0)&lt;=MATCH('Fiche perso'!$AF$3,Tableau!$AK$3:$AK$5,0),B389,""))</f>
        <v/>
      </c>
      <c r="B389" s="194"/>
      <c r="C389" s="194"/>
      <c r="D389" s="199"/>
      <c r="E389" s="213"/>
      <c r="F389" s="179"/>
      <c r="G389" s="192" t="str">
        <f>IF(OR(H389="",'Fiche perso'!$AF$3=""),"",IF(MATCH(I389,Tableau!$AK$3:$AK$5,0)&lt;=MATCH('Fiche perso'!$AF$3,Tableau!$AK$3:$AK$5,0),H389,""))</f>
        <v/>
      </c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200"/>
      <c r="T389" s="200"/>
      <c r="U389" s="192" t="str">
        <f>IF(OR(V389="",'Fiche perso'!$AF$3=""),"",IF(MATCH(W389,Tableau!$AK$3:$AK$5,0)&lt;=MATCH('Fiche perso'!$AF$3,Tableau!$AK$3:$AK$5,0),V389,""))</f>
        <v/>
      </c>
      <c r="V389" s="151"/>
      <c r="W389" s="194"/>
      <c r="X389" s="213"/>
    </row>
    <row r="390">
      <c r="A390" s="192" t="str">
        <f>IF(OR(C390="",'Fiche perso'!$AF$3=""),"",IF(MATCH(C390,Tableau!$AK$3:$AK$5,0)&lt;=MATCH('Fiche perso'!$AF$3,Tableau!$AK$3:$AK$5,0),B390,""))</f>
        <v/>
      </c>
      <c r="B390" s="194"/>
      <c r="C390" s="194"/>
      <c r="D390" s="199"/>
      <c r="E390" s="213"/>
      <c r="F390" s="179"/>
      <c r="G390" s="192" t="str">
        <f>IF(OR(H390="",'Fiche perso'!$AF$3=""),"",IF(MATCH(I390,Tableau!$AK$3:$AK$5,0)&lt;=MATCH('Fiche perso'!$AF$3,Tableau!$AK$3:$AK$5,0),H390,""))</f>
        <v/>
      </c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200"/>
      <c r="T390" s="200"/>
      <c r="U390" s="192" t="str">
        <f>IF(OR(V390="",'Fiche perso'!$AF$3=""),"",IF(MATCH(W390,Tableau!$AK$3:$AK$5,0)&lt;=MATCH('Fiche perso'!$AF$3,Tableau!$AK$3:$AK$5,0),V390,""))</f>
        <v/>
      </c>
      <c r="V390" s="151"/>
      <c r="W390" s="194"/>
      <c r="X390" s="213"/>
    </row>
    <row r="391">
      <c r="A391" s="192" t="str">
        <f>IF(OR(C391="",'Fiche perso'!$AF$3=""),"",IF(MATCH(C391,Tableau!$AK$3:$AK$5,0)&lt;=MATCH('Fiche perso'!$AF$3,Tableau!$AK$3:$AK$5,0),B391,""))</f>
        <v/>
      </c>
      <c r="B391" s="194"/>
      <c r="C391" s="194"/>
      <c r="D391" s="199"/>
      <c r="E391" s="213"/>
      <c r="F391" s="179"/>
      <c r="G391" s="192" t="str">
        <f>IF(OR(H391="",'Fiche perso'!$AF$3=""),"",IF(MATCH(I391,Tableau!$AK$3:$AK$5,0)&lt;=MATCH('Fiche perso'!$AF$3,Tableau!$AK$3:$AK$5,0),H391,""))</f>
        <v/>
      </c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200"/>
      <c r="T391" s="200"/>
      <c r="U391" s="192" t="str">
        <f>IF(OR(V391="",'Fiche perso'!$AF$3=""),"",IF(MATCH(W391,Tableau!$AK$3:$AK$5,0)&lt;=MATCH('Fiche perso'!$AF$3,Tableau!$AK$3:$AK$5,0),V391,""))</f>
        <v/>
      </c>
      <c r="V391" s="151"/>
      <c r="W391" s="194"/>
      <c r="X391" s="213"/>
    </row>
    <row r="392">
      <c r="A392" s="192" t="str">
        <f>IF(OR(C392="",'Fiche perso'!$AF$3=""),"",IF(MATCH(C392,Tableau!$AK$3:$AK$5,0)&lt;=MATCH('Fiche perso'!$AF$3,Tableau!$AK$3:$AK$5,0),B392,""))</f>
        <v/>
      </c>
      <c r="B392" s="194"/>
      <c r="C392" s="194"/>
      <c r="D392" s="199"/>
      <c r="E392" s="213"/>
      <c r="F392" s="179"/>
      <c r="G392" s="192" t="str">
        <f>IF(OR(H392="",'Fiche perso'!$AF$3=""),"",IF(MATCH(I392,Tableau!$AK$3:$AK$5,0)&lt;=MATCH('Fiche perso'!$AF$3,Tableau!$AK$3:$AK$5,0),H392,""))</f>
        <v/>
      </c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200"/>
      <c r="T392" s="200"/>
      <c r="U392" s="192" t="str">
        <f>IF(OR(V392="",'Fiche perso'!$AF$3=""),"",IF(MATCH(W392,Tableau!$AK$3:$AK$5,0)&lt;=MATCH('Fiche perso'!$AF$3,Tableau!$AK$3:$AK$5,0),V392,""))</f>
        <v/>
      </c>
      <c r="V392" s="151"/>
      <c r="W392" s="194"/>
      <c r="X392" s="213"/>
    </row>
    <row r="393">
      <c r="A393" s="192" t="str">
        <f>IF(OR(C393="",'Fiche perso'!$AF$3=""),"",IF(MATCH(C393,Tableau!$AK$3:$AK$5,0)&lt;=MATCH('Fiche perso'!$AF$3,Tableau!$AK$3:$AK$5,0),B393,""))</f>
        <v/>
      </c>
      <c r="B393" s="194"/>
      <c r="C393" s="194"/>
      <c r="D393" s="199"/>
      <c r="E393" s="213"/>
      <c r="F393" s="179"/>
      <c r="G393" s="192" t="str">
        <f>IF(OR(H393="",'Fiche perso'!$AF$3=""),"",IF(MATCH(I393,Tableau!$AK$3:$AK$5,0)&lt;=MATCH('Fiche perso'!$AF$3,Tableau!$AK$3:$AK$5,0),H393,""))</f>
        <v/>
      </c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200"/>
      <c r="T393" s="200"/>
      <c r="U393" s="192" t="str">
        <f>IF(OR(V393="",'Fiche perso'!$AF$3=""),"",IF(MATCH(W393,Tableau!$AK$3:$AK$5,0)&lt;=MATCH('Fiche perso'!$AF$3,Tableau!$AK$3:$AK$5,0),V393,""))</f>
        <v/>
      </c>
      <c r="V393" s="151"/>
      <c r="W393" s="194"/>
      <c r="X393" s="213"/>
    </row>
    <row r="394">
      <c r="A394" s="192" t="str">
        <f>IF(OR(C394="",'Fiche perso'!$AF$3=""),"",IF(MATCH(C394,Tableau!$AK$3:$AK$5,0)&lt;=MATCH('Fiche perso'!$AF$3,Tableau!$AK$3:$AK$5,0),B394,""))</f>
        <v/>
      </c>
      <c r="B394" s="194"/>
      <c r="C394" s="194"/>
      <c r="D394" s="199"/>
      <c r="E394" s="213"/>
      <c r="F394" s="179"/>
      <c r="G394" s="192" t="str">
        <f>IF(OR(H394="",'Fiche perso'!$AF$3=""),"",IF(MATCH(I394,Tableau!$AK$3:$AK$5,0)&lt;=MATCH('Fiche perso'!$AF$3,Tableau!$AK$3:$AK$5,0),H394,""))</f>
        <v/>
      </c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200"/>
      <c r="T394" s="200"/>
      <c r="U394" s="192" t="str">
        <f>IF(OR(V394="",'Fiche perso'!$AF$3=""),"",IF(MATCH(W394,Tableau!$AK$3:$AK$5,0)&lt;=MATCH('Fiche perso'!$AF$3,Tableau!$AK$3:$AK$5,0),V394,""))</f>
        <v/>
      </c>
      <c r="V394" s="151"/>
      <c r="W394" s="194"/>
      <c r="X394" s="213"/>
    </row>
    <row r="395">
      <c r="A395" s="192" t="str">
        <f>IF(OR(C395="",'Fiche perso'!$AF$3=""),"",IF(MATCH(C395,Tableau!$AK$3:$AK$5,0)&lt;=MATCH('Fiche perso'!$AF$3,Tableau!$AK$3:$AK$5,0),B395,""))</f>
        <v/>
      </c>
      <c r="B395" s="194"/>
      <c r="C395" s="194"/>
      <c r="D395" s="199"/>
      <c r="E395" s="213"/>
      <c r="F395" s="179"/>
      <c r="G395" s="192" t="str">
        <f>IF(OR(H395="",'Fiche perso'!$AF$3=""),"",IF(MATCH(I395,Tableau!$AK$3:$AK$5,0)&lt;=MATCH('Fiche perso'!$AF$3,Tableau!$AK$3:$AK$5,0),H395,""))</f>
        <v/>
      </c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200"/>
      <c r="T395" s="200"/>
      <c r="U395" s="192" t="str">
        <f>IF(OR(V395="",'Fiche perso'!$AF$3=""),"",IF(MATCH(W395,Tableau!$AK$3:$AK$5,0)&lt;=MATCH('Fiche perso'!$AF$3,Tableau!$AK$3:$AK$5,0),V395,""))</f>
        <v/>
      </c>
      <c r="V395" s="151"/>
      <c r="W395" s="194"/>
      <c r="X395" s="213"/>
    </row>
    <row r="396">
      <c r="A396" s="192" t="str">
        <f>IF(OR(C396="",'Fiche perso'!$AF$3=""),"",IF(MATCH(C396,Tableau!$AK$3:$AK$5,0)&lt;=MATCH('Fiche perso'!$AF$3,Tableau!$AK$3:$AK$5,0),B396,""))</f>
        <v/>
      </c>
      <c r="B396" s="194"/>
      <c r="C396" s="194"/>
      <c r="D396" s="199"/>
      <c r="E396" s="213"/>
      <c r="F396" s="179"/>
      <c r="G396" s="192" t="str">
        <f>IF(OR(H396="",'Fiche perso'!$AF$3=""),"",IF(MATCH(I396,Tableau!$AK$3:$AK$5,0)&lt;=MATCH('Fiche perso'!$AF$3,Tableau!$AK$3:$AK$5,0),H396,""))</f>
        <v/>
      </c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200"/>
      <c r="T396" s="200"/>
      <c r="U396" s="192" t="str">
        <f>IF(OR(V396="",'Fiche perso'!$AF$3=""),"",IF(MATCH(W396,Tableau!$AK$3:$AK$5,0)&lt;=MATCH('Fiche perso'!$AF$3,Tableau!$AK$3:$AK$5,0),V396,""))</f>
        <v/>
      </c>
      <c r="V396" s="151"/>
      <c r="W396" s="194"/>
      <c r="X396" s="213"/>
    </row>
    <row r="397">
      <c r="A397" s="192" t="str">
        <f>IF(OR(C397="",'Fiche perso'!$AF$3=""),"",IF(MATCH(C397,Tableau!$AK$3:$AK$5,0)&lt;=MATCH('Fiche perso'!$AF$3,Tableau!$AK$3:$AK$5,0),B397,""))</f>
        <v/>
      </c>
      <c r="B397" s="194"/>
      <c r="C397" s="194"/>
      <c r="D397" s="199"/>
      <c r="E397" s="213"/>
      <c r="F397" s="179"/>
      <c r="G397" s="192" t="str">
        <f>IF(OR(H397="",'Fiche perso'!$AF$3=""),"",IF(MATCH(I397,Tableau!$AK$3:$AK$5,0)&lt;=MATCH('Fiche perso'!$AF$3,Tableau!$AK$3:$AK$5,0),H397,""))</f>
        <v/>
      </c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200"/>
      <c r="T397" s="200"/>
      <c r="U397" s="192" t="str">
        <f>IF(OR(V397="",'Fiche perso'!$AF$3=""),"",IF(MATCH(W397,Tableau!$AK$3:$AK$5,0)&lt;=MATCH('Fiche perso'!$AF$3,Tableau!$AK$3:$AK$5,0),V397,""))</f>
        <v/>
      </c>
      <c r="V397" s="151"/>
      <c r="W397" s="194"/>
      <c r="X397" s="213"/>
    </row>
    <row r="398">
      <c r="A398" s="192" t="str">
        <f>IF(OR(C398="",'Fiche perso'!$AF$3=""),"",IF(MATCH(C398,Tableau!$AK$3:$AK$5,0)&lt;=MATCH('Fiche perso'!$AF$3,Tableau!$AK$3:$AK$5,0),B398,""))</f>
        <v/>
      </c>
      <c r="B398" s="194"/>
      <c r="C398" s="194"/>
      <c r="D398" s="199"/>
      <c r="E398" s="213"/>
      <c r="F398" s="179"/>
      <c r="G398" s="192" t="str">
        <f>IF(OR(H398="",'Fiche perso'!$AF$3=""),"",IF(MATCH(I398,Tableau!$AK$3:$AK$5,0)&lt;=MATCH('Fiche perso'!$AF$3,Tableau!$AK$3:$AK$5,0),H398,""))</f>
        <v/>
      </c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200"/>
      <c r="T398" s="200"/>
      <c r="U398" s="192" t="str">
        <f>IF(OR(V398="",'Fiche perso'!$AF$3=""),"",IF(MATCH(W398,Tableau!$AK$3:$AK$5,0)&lt;=MATCH('Fiche perso'!$AF$3,Tableau!$AK$3:$AK$5,0),V398,""))</f>
        <v/>
      </c>
      <c r="V398" s="151"/>
      <c r="W398" s="194"/>
      <c r="X398" s="213"/>
    </row>
    <row r="399">
      <c r="A399" s="192" t="str">
        <f>IF(OR(C399="",'Fiche perso'!$AF$3=""),"",IF(MATCH(C399,Tableau!$AK$3:$AK$5,0)&lt;=MATCH('Fiche perso'!$AF$3,Tableau!$AK$3:$AK$5,0),B399,""))</f>
        <v/>
      </c>
      <c r="B399" s="194"/>
      <c r="C399" s="194"/>
      <c r="D399" s="199"/>
      <c r="E399" s="213"/>
      <c r="F399" s="179"/>
      <c r="G399" s="192" t="str">
        <f>IF(OR(H399="",'Fiche perso'!$AF$3=""),"",IF(MATCH(I399,Tableau!$AK$3:$AK$5,0)&lt;=MATCH('Fiche perso'!$AF$3,Tableau!$AK$3:$AK$5,0),H399,""))</f>
        <v/>
      </c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200"/>
      <c r="T399" s="200"/>
      <c r="U399" s="192" t="str">
        <f>IF(OR(V399="",'Fiche perso'!$AF$3=""),"",IF(MATCH(W399,Tableau!$AK$3:$AK$5,0)&lt;=MATCH('Fiche perso'!$AF$3,Tableau!$AK$3:$AK$5,0),V399,""))</f>
        <v/>
      </c>
      <c r="V399" s="151"/>
      <c r="W399" s="194"/>
      <c r="X399" s="213"/>
    </row>
    <row r="400">
      <c r="A400" s="192" t="str">
        <f>IF(OR(C400="",'Fiche perso'!$AF$3=""),"",IF(MATCH(C400,Tableau!$AK$3:$AK$5,0)&lt;=MATCH('Fiche perso'!$AF$3,Tableau!$AK$3:$AK$5,0),B400,""))</f>
        <v/>
      </c>
      <c r="B400" s="194"/>
      <c r="C400" s="194"/>
      <c r="D400" s="199"/>
      <c r="E400" s="213"/>
      <c r="F400" s="179"/>
      <c r="G400" s="192" t="str">
        <f>IF(OR(H400="",'Fiche perso'!$AF$3=""),"",IF(MATCH(I400,Tableau!$AK$3:$AK$5,0)&lt;=MATCH('Fiche perso'!$AF$3,Tableau!$AK$3:$AK$5,0),H400,""))</f>
        <v/>
      </c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200"/>
      <c r="T400" s="200"/>
      <c r="U400" s="192" t="str">
        <f>IF(OR(V400="",'Fiche perso'!$AF$3=""),"",IF(MATCH(W400,Tableau!$AK$3:$AK$5,0)&lt;=MATCH('Fiche perso'!$AF$3,Tableau!$AK$3:$AK$5,0),V400,""))</f>
        <v/>
      </c>
      <c r="V400" s="151"/>
      <c r="W400" s="194"/>
      <c r="X400" s="213"/>
    </row>
    <row r="401">
      <c r="A401" s="192" t="str">
        <f>IF(OR(C401="",'Fiche perso'!$AF$3=""),"",IF(MATCH(C401,Tableau!$AK$3:$AK$5,0)&lt;=MATCH('Fiche perso'!$AF$3,Tableau!$AK$3:$AK$5,0),B401,""))</f>
        <v/>
      </c>
      <c r="B401" s="194"/>
      <c r="C401" s="194"/>
      <c r="D401" s="199"/>
      <c r="E401" s="213"/>
      <c r="F401" s="179"/>
      <c r="G401" s="192" t="str">
        <f>IF(OR(H401="",'Fiche perso'!$AF$3=""),"",IF(MATCH(I401,Tableau!$AK$3:$AK$5,0)&lt;=MATCH('Fiche perso'!$AF$3,Tableau!$AK$3:$AK$5,0),H401,""))</f>
        <v/>
      </c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200"/>
      <c r="T401" s="200"/>
      <c r="U401" s="192" t="str">
        <f>IF(OR(V401="",'Fiche perso'!$AF$3=""),"",IF(MATCH(W401,Tableau!$AK$3:$AK$5,0)&lt;=MATCH('Fiche perso'!$AF$3,Tableau!$AK$3:$AK$5,0),V401,""))</f>
        <v/>
      </c>
      <c r="V401" s="151"/>
      <c r="W401" s="194"/>
      <c r="X401" s="213"/>
    </row>
    <row r="402">
      <c r="A402" s="192" t="str">
        <f>IF(OR(C402="",'Fiche perso'!$AF$3=""),"",IF(MATCH(C402,Tableau!$AK$3:$AK$5,0)&lt;=MATCH('Fiche perso'!$AF$3,Tableau!$AK$3:$AK$5,0),B402,""))</f>
        <v/>
      </c>
      <c r="B402" s="194"/>
      <c r="C402" s="194"/>
      <c r="D402" s="199"/>
      <c r="E402" s="213"/>
      <c r="F402" s="179"/>
      <c r="G402" s="192" t="str">
        <f>IF(OR(H402="",'Fiche perso'!$AF$3=""),"",IF(MATCH(I402,Tableau!$AK$3:$AK$5,0)&lt;=MATCH('Fiche perso'!$AF$3,Tableau!$AK$3:$AK$5,0),H402,""))</f>
        <v/>
      </c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200"/>
      <c r="T402" s="200"/>
      <c r="U402" s="192" t="str">
        <f>IF(OR(V402="",'Fiche perso'!$AF$3=""),"",IF(MATCH(W402,Tableau!$AK$3:$AK$5,0)&lt;=MATCH('Fiche perso'!$AF$3,Tableau!$AK$3:$AK$5,0),V402,""))</f>
        <v/>
      </c>
      <c r="V402" s="151"/>
      <c r="W402" s="194"/>
      <c r="X402" s="213"/>
    </row>
    <row r="403">
      <c r="A403" s="192" t="str">
        <f>IF(OR(C403="",'Fiche perso'!$AF$3=""),"",IF(MATCH(C403,Tableau!$AK$3:$AK$5,0)&lt;=MATCH('Fiche perso'!$AF$3,Tableau!$AK$3:$AK$5,0),B403,""))</f>
        <v/>
      </c>
      <c r="B403" s="194"/>
      <c r="C403" s="194"/>
      <c r="D403" s="199"/>
      <c r="E403" s="213"/>
      <c r="F403" s="179"/>
      <c r="G403" s="192" t="str">
        <f>IF(OR(H403="",'Fiche perso'!$AF$3=""),"",IF(MATCH(I403,Tableau!$AK$3:$AK$5,0)&lt;=MATCH('Fiche perso'!$AF$3,Tableau!$AK$3:$AK$5,0),H403,""))</f>
        <v/>
      </c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200"/>
      <c r="T403" s="200"/>
      <c r="U403" s="192" t="str">
        <f>IF(OR(V403="",'Fiche perso'!$AF$3=""),"",IF(MATCH(W403,Tableau!$AK$3:$AK$5,0)&lt;=MATCH('Fiche perso'!$AF$3,Tableau!$AK$3:$AK$5,0),V403,""))</f>
        <v/>
      </c>
      <c r="V403" s="151"/>
      <c r="W403" s="194"/>
      <c r="X403" s="213"/>
    </row>
    <row r="404">
      <c r="A404" s="192" t="str">
        <f>IF(OR(C404="",'Fiche perso'!$AF$3=""),"",IF(MATCH(C404,Tableau!$AK$3:$AK$5,0)&lt;=MATCH('Fiche perso'!$AF$3,Tableau!$AK$3:$AK$5,0),B404,""))</f>
        <v/>
      </c>
      <c r="B404" s="194"/>
      <c r="C404" s="194"/>
      <c r="D404" s="199"/>
      <c r="E404" s="213"/>
      <c r="F404" s="179"/>
      <c r="G404" s="192" t="str">
        <f>IF(OR(H404="",'Fiche perso'!$AF$3=""),"",IF(MATCH(I404,Tableau!$AK$3:$AK$5,0)&lt;=MATCH('Fiche perso'!$AF$3,Tableau!$AK$3:$AK$5,0),H404,""))</f>
        <v/>
      </c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200"/>
      <c r="T404" s="200"/>
      <c r="U404" s="192" t="str">
        <f>IF(OR(V404="",'Fiche perso'!$AF$3=""),"",IF(MATCH(W404,Tableau!$AK$3:$AK$5,0)&lt;=MATCH('Fiche perso'!$AF$3,Tableau!$AK$3:$AK$5,0),V404,""))</f>
        <v/>
      </c>
      <c r="V404" s="151"/>
      <c r="W404" s="194"/>
      <c r="X404" s="213"/>
    </row>
    <row r="405">
      <c r="A405" s="192" t="str">
        <f>IF(OR(C405="",'Fiche perso'!$AF$3=""),"",IF(MATCH(C405,Tableau!$AK$3:$AK$5,0)&lt;=MATCH('Fiche perso'!$AF$3,Tableau!$AK$3:$AK$5,0),B405,""))</f>
        <v/>
      </c>
      <c r="B405" s="194"/>
      <c r="C405" s="194"/>
      <c r="D405" s="199"/>
      <c r="E405" s="213"/>
      <c r="F405" s="179"/>
      <c r="G405" s="192" t="str">
        <f>IF(OR(H405="",'Fiche perso'!$AF$3=""),"",IF(MATCH(I405,Tableau!$AK$3:$AK$5,0)&lt;=MATCH('Fiche perso'!$AF$3,Tableau!$AK$3:$AK$5,0),H405,""))</f>
        <v/>
      </c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200"/>
      <c r="T405" s="200"/>
      <c r="U405" s="192" t="str">
        <f>IF(OR(V405="",'Fiche perso'!$AF$3=""),"",IF(MATCH(W405,Tableau!$AK$3:$AK$5,0)&lt;=MATCH('Fiche perso'!$AF$3,Tableau!$AK$3:$AK$5,0),V405,""))</f>
        <v/>
      </c>
      <c r="V405" s="151"/>
      <c r="W405" s="194"/>
      <c r="X405" s="213"/>
    </row>
    <row r="406">
      <c r="A406" s="192" t="str">
        <f>IF(OR(C406="",'Fiche perso'!$AF$3=""),"",IF(MATCH(C406,Tableau!$AK$3:$AK$5,0)&lt;=MATCH('Fiche perso'!$AF$3,Tableau!$AK$3:$AK$5,0),B406,""))</f>
        <v/>
      </c>
      <c r="B406" s="194"/>
      <c r="C406" s="194"/>
      <c r="D406" s="199"/>
      <c r="E406" s="213"/>
      <c r="F406" s="179"/>
      <c r="G406" s="192" t="str">
        <f>IF(OR(H406="",'Fiche perso'!$AF$3=""),"",IF(MATCH(I406,Tableau!$AK$3:$AK$5,0)&lt;=MATCH('Fiche perso'!$AF$3,Tableau!$AK$3:$AK$5,0),H406,""))</f>
        <v/>
      </c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200"/>
      <c r="T406" s="200"/>
      <c r="U406" s="192" t="str">
        <f>IF(OR(V406="",'Fiche perso'!$AF$3=""),"",IF(MATCH(W406,Tableau!$AK$3:$AK$5,0)&lt;=MATCH('Fiche perso'!$AF$3,Tableau!$AK$3:$AK$5,0),V406,""))</f>
        <v/>
      </c>
      <c r="V406" s="151"/>
      <c r="W406" s="194"/>
      <c r="X406" s="213"/>
    </row>
    <row r="407">
      <c r="A407" s="192" t="str">
        <f>IF(OR(C407="",'Fiche perso'!$AF$3=""),"",IF(MATCH(C407,Tableau!$AK$3:$AK$5,0)&lt;=MATCH('Fiche perso'!$AF$3,Tableau!$AK$3:$AK$5,0),B407,""))</f>
        <v/>
      </c>
      <c r="B407" s="194"/>
      <c r="C407" s="194"/>
      <c r="D407" s="199"/>
      <c r="E407" s="213"/>
      <c r="F407" s="179"/>
      <c r="G407" s="192" t="str">
        <f>IF(OR(H407="",'Fiche perso'!$AF$3=""),"",IF(MATCH(I407,Tableau!$AK$3:$AK$5,0)&lt;=MATCH('Fiche perso'!$AF$3,Tableau!$AK$3:$AK$5,0),H407,""))</f>
        <v/>
      </c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200"/>
      <c r="T407" s="200"/>
      <c r="U407" s="192" t="str">
        <f>IF(OR(V407="",'Fiche perso'!$AF$3=""),"",IF(MATCH(W407,Tableau!$AK$3:$AK$5,0)&lt;=MATCH('Fiche perso'!$AF$3,Tableau!$AK$3:$AK$5,0),V407,""))</f>
        <v/>
      </c>
      <c r="V407" s="151"/>
      <c r="W407" s="194"/>
      <c r="X407" s="213"/>
    </row>
    <row r="408">
      <c r="A408" s="192" t="str">
        <f>IF(OR(C408="",'Fiche perso'!$AF$3=""),"",IF(MATCH(C408,Tableau!$AK$3:$AK$5,0)&lt;=MATCH('Fiche perso'!$AF$3,Tableau!$AK$3:$AK$5,0),B408,""))</f>
        <v/>
      </c>
      <c r="B408" s="194"/>
      <c r="C408" s="194"/>
      <c r="D408" s="199"/>
      <c r="E408" s="213"/>
      <c r="F408" s="179"/>
      <c r="G408" s="192" t="str">
        <f>IF(OR(H408="",'Fiche perso'!$AF$3=""),"",IF(MATCH(I408,Tableau!$AK$3:$AK$5,0)&lt;=MATCH('Fiche perso'!$AF$3,Tableau!$AK$3:$AK$5,0),H408,""))</f>
        <v/>
      </c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200"/>
      <c r="T408" s="200"/>
      <c r="U408" s="192" t="str">
        <f>IF(OR(V408="",'Fiche perso'!$AF$3=""),"",IF(MATCH(W408,Tableau!$AK$3:$AK$5,0)&lt;=MATCH('Fiche perso'!$AF$3,Tableau!$AK$3:$AK$5,0),V408,""))</f>
        <v/>
      </c>
      <c r="V408" s="151"/>
      <c r="W408" s="194"/>
      <c r="X408" s="213"/>
    </row>
    <row r="409">
      <c r="A409" s="192" t="str">
        <f>IF(OR(C409="",'Fiche perso'!$AF$3=""),"",IF(MATCH(C409,Tableau!$AK$3:$AK$5,0)&lt;=MATCH('Fiche perso'!$AF$3,Tableau!$AK$3:$AK$5,0),B409,""))</f>
        <v/>
      </c>
      <c r="B409" s="194"/>
      <c r="C409" s="194"/>
      <c r="D409" s="199"/>
      <c r="E409" s="213"/>
      <c r="F409" s="179"/>
      <c r="G409" s="192" t="str">
        <f>IF(OR(H409="",'Fiche perso'!$AF$3=""),"",IF(MATCH(I409,Tableau!$AK$3:$AK$5,0)&lt;=MATCH('Fiche perso'!$AF$3,Tableau!$AK$3:$AK$5,0),H409,""))</f>
        <v/>
      </c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200"/>
      <c r="T409" s="200"/>
      <c r="U409" s="192" t="str">
        <f>IF(OR(V409="",'Fiche perso'!$AF$3=""),"",IF(MATCH(W409,Tableau!$AK$3:$AK$5,0)&lt;=MATCH('Fiche perso'!$AF$3,Tableau!$AK$3:$AK$5,0),V409,""))</f>
        <v/>
      </c>
      <c r="V409" s="151"/>
      <c r="W409" s="194"/>
      <c r="X409" s="213"/>
    </row>
    <row r="410">
      <c r="A410" s="192" t="str">
        <f>IF(OR(C410="",'Fiche perso'!$AF$3=""),"",IF(MATCH(C410,Tableau!$AK$3:$AK$5,0)&lt;=MATCH('Fiche perso'!$AF$3,Tableau!$AK$3:$AK$5,0),B410,""))</f>
        <v/>
      </c>
      <c r="B410" s="194"/>
      <c r="C410" s="194"/>
      <c r="D410" s="199"/>
      <c r="E410" s="213"/>
      <c r="F410" s="179"/>
      <c r="G410" s="192" t="str">
        <f>IF(OR(H410="",'Fiche perso'!$AF$3=""),"",IF(MATCH(I410,Tableau!$AK$3:$AK$5,0)&lt;=MATCH('Fiche perso'!$AF$3,Tableau!$AK$3:$AK$5,0),H410,""))</f>
        <v/>
      </c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200"/>
      <c r="T410" s="200"/>
      <c r="U410" s="192" t="str">
        <f>IF(OR(V410="",'Fiche perso'!$AF$3=""),"",IF(MATCH(W410,Tableau!$AK$3:$AK$5,0)&lt;=MATCH('Fiche perso'!$AF$3,Tableau!$AK$3:$AK$5,0),V410,""))</f>
        <v/>
      </c>
      <c r="V410" s="151"/>
      <c r="W410" s="194"/>
      <c r="X410" s="213"/>
    </row>
    <row r="411">
      <c r="A411" s="192" t="str">
        <f>IF(OR(C411="",'Fiche perso'!$AF$3=""),"",IF(MATCH(C411,Tableau!$AK$3:$AK$5,0)&lt;=MATCH('Fiche perso'!$AF$3,Tableau!$AK$3:$AK$5,0),B411,""))</f>
        <v/>
      </c>
      <c r="B411" s="194"/>
      <c r="C411" s="194"/>
      <c r="D411" s="199"/>
      <c r="E411" s="213"/>
      <c r="F411" s="179"/>
      <c r="G411" s="192" t="str">
        <f>IF(OR(H411="",'Fiche perso'!$AF$3=""),"",IF(MATCH(I411,Tableau!$AK$3:$AK$5,0)&lt;=MATCH('Fiche perso'!$AF$3,Tableau!$AK$3:$AK$5,0),H411,""))</f>
        <v/>
      </c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200"/>
      <c r="T411" s="200"/>
      <c r="U411" s="192" t="str">
        <f>IF(OR(V411="",'Fiche perso'!$AF$3=""),"",IF(MATCH(W411,Tableau!$AK$3:$AK$5,0)&lt;=MATCH('Fiche perso'!$AF$3,Tableau!$AK$3:$AK$5,0),V411,""))</f>
        <v/>
      </c>
      <c r="V411" s="151"/>
      <c r="W411" s="194"/>
      <c r="X411" s="213"/>
    </row>
    <row r="412">
      <c r="A412" s="192" t="str">
        <f>IF(OR(C412="",'Fiche perso'!$AF$3=""),"",IF(MATCH(C412,Tableau!$AK$3:$AK$5,0)&lt;=MATCH('Fiche perso'!$AF$3,Tableau!$AK$3:$AK$5,0),B412,""))</f>
        <v/>
      </c>
      <c r="B412" s="194"/>
      <c r="C412" s="194"/>
      <c r="D412" s="199"/>
      <c r="E412" s="213"/>
      <c r="F412" s="179"/>
      <c r="G412" s="192" t="str">
        <f>IF(OR(H412="",'Fiche perso'!$AF$3=""),"",IF(MATCH(I412,Tableau!$AK$3:$AK$5,0)&lt;=MATCH('Fiche perso'!$AF$3,Tableau!$AK$3:$AK$5,0),H412,""))</f>
        <v/>
      </c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200"/>
      <c r="T412" s="200"/>
      <c r="U412" s="192" t="str">
        <f>IF(OR(V412="",'Fiche perso'!$AF$3=""),"",IF(MATCH(W412,Tableau!$AK$3:$AK$5,0)&lt;=MATCH('Fiche perso'!$AF$3,Tableau!$AK$3:$AK$5,0),V412,""))</f>
        <v/>
      </c>
      <c r="V412" s="151"/>
      <c r="W412" s="194"/>
      <c r="X412" s="213"/>
    </row>
    <row r="413">
      <c r="A413" s="192" t="str">
        <f>IF(OR(C413="",'Fiche perso'!$AF$3=""),"",IF(MATCH(C413,Tableau!$AK$3:$AK$5,0)&lt;=MATCH('Fiche perso'!$AF$3,Tableau!$AK$3:$AK$5,0),B413,""))</f>
        <v/>
      </c>
      <c r="B413" s="194"/>
      <c r="C413" s="194"/>
      <c r="D413" s="199"/>
      <c r="E413" s="213"/>
      <c r="F413" s="179"/>
      <c r="G413" s="192" t="str">
        <f>IF(OR(H413="",'Fiche perso'!$AF$3=""),"",IF(MATCH(I413,Tableau!$AK$3:$AK$5,0)&lt;=MATCH('Fiche perso'!$AF$3,Tableau!$AK$3:$AK$5,0),H413,""))</f>
        <v/>
      </c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200"/>
      <c r="T413" s="200"/>
      <c r="U413" s="192" t="str">
        <f>IF(OR(V413="",'Fiche perso'!$AF$3=""),"",IF(MATCH(W413,Tableau!$AK$3:$AK$5,0)&lt;=MATCH('Fiche perso'!$AF$3,Tableau!$AK$3:$AK$5,0),V413,""))</f>
        <v/>
      </c>
      <c r="V413" s="151"/>
      <c r="W413" s="194"/>
      <c r="X413" s="213"/>
    </row>
    <row r="414">
      <c r="A414" s="192" t="str">
        <f>IF(OR(C414="",'Fiche perso'!$AF$3=""),"",IF(MATCH(C414,Tableau!$AK$3:$AK$5,0)&lt;=MATCH('Fiche perso'!$AF$3,Tableau!$AK$3:$AK$5,0),B414,""))</f>
        <v/>
      </c>
      <c r="B414" s="194"/>
      <c r="C414" s="194"/>
      <c r="D414" s="199"/>
      <c r="E414" s="213"/>
      <c r="F414" s="179"/>
      <c r="G414" s="192" t="str">
        <f>IF(OR(H414="",'Fiche perso'!$AF$3=""),"",IF(MATCH(I414,Tableau!$AK$3:$AK$5,0)&lt;=MATCH('Fiche perso'!$AF$3,Tableau!$AK$3:$AK$5,0),H414,""))</f>
        <v/>
      </c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200"/>
      <c r="T414" s="200"/>
      <c r="U414" s="192" t="str">
        <f>IF(OR(V414="",'Fiche perso'!$AF$3=""),"",IF(MATCH(W414,Tableau!$AK$3:$AK$5,0)&lt;=MATCH('Fiche perso'!$AF$3,Tableau!$AK$3:$AK$5,0),V414,""))</f>
        <v/>
      </c>
      <c r="V414" s="151"/>
      <c r="W414" s="194"/>
      <c r="X414" s="213"/>
    </row>
    <row r="415">
      <c r="A415" s="192" t="str">
        <f>IF(OR(C415="",'Fiche perso'!$AF$3=""),"",IF(MATCH(C415,Tableau!$AK$3:$AK$5,0)&lt;=MATCH('Fiche perso'!$AF$3,Tableau!$AK$3:$AK$5,0),B415,""))</f>
        <v/>
      </c>
      <c r="B415" s="194"/>
      <c r="C415" s="194"/>
      <c r="D415" s="199"/>
      <c r="E415" s="213"/>
      <c r="F415" s="179"/>
      <c r="G415" s="192" t="str">
        <f>IF(OR(H415="",'Fiche perso'!$AF$3=""),"",IF(MATCH(I415,Tableau!$AK$3:$AK$5,0)&lt;=MATCH('Fiche perso'!$AF$3,Tableau!$AK$3:$AK$5,0),H415,""))</f>
        <v/>
      </c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200"/>
      <c r="T415" s="200"/>
      <c r="U415" s="192" t="str">
        <f>IF(OR(V415="",'Fiche perso'!$AF$3=""),"",IF(MATCH(W415,Tableau!$AK$3:$AK$5,0)&lt;=MATCH('Fiche perso'!$AF$3,Tableau!$AK$3:$AK$5,0),V415,""))</f>
        <v/>
      </c>
      <c r="V415" s="151"/>
      <c r="W415" s="194"/>
      <c r="X415" s="213"/>
    </row>
    <row r="416">
      <c r="A416" s="192" t="str">
        <f>IF(OR(C416="",'Fiche perso'!$AF$3=""),"",IF(MATCH(C416,Tableau!$AK$3:$AK$5,0)&lt;=MATCH('Fiche perso'!$AF$3,Tableau!$AK$3:$AK$5,0),B416,""))</f>
        <v/>
      </c>
      <c r="B416" s="194"/>
      <c r="C416" s="194"/>
      <c r="D416" s="199"/>
      <c r="E416" s="213"/>
      <c r="F416" s="179"/>
      <c r="G416" s="192" t="str">
        <f>IF(OR(H416="",'Fiche perso'!$AF$3=""),"",IF(MATCH(I416,Tableau!$AK$3:$AK$5,0)&lt;=MATCH('Fiche perso'!$AF$3,Tableau!$AK$3:$AK$5,0),H416,""))</f>
        <v/>
      </c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200"/>
      <c r="T416" s="200"/>
      <c r="U416" s="192" t="str">
        <f>IF(OR(V416="",'Fiche perso'!$AF$3=""),"",IF(MATCH(W416,Tableau!$AK$3:$AK$5,0)&lt;=MATCH('Fiche perso'!$AF$3,Tableau!$AK$3:$AK$5,0),V416,""))</f>
        <v/>
      </c>
      <c r="V416" s="151"/>
      <c r="W416" s="194"/>
      <c r="X416" s="213"/>
    </row>
    <row r="417">
      <c r="A417" s="192" t="str">
        <f>IF(OR(C417="",'Fiche perso'!$AF$3=""),"",IF(MATCH(C417,Tableau!$AK$3:$AK$5,0)&lt;=MATCH('Fiche perso'!$AF$3,Tableau!$AK$3:$AK$5,0),B417,""))</f>
        <v/>
      </c>
      <c r="B417" s="194"/>
      <c r="C417" s="194"/>
      <c r="D417" s="199"/>
      <c r="E417" s="213"/>
      <c r="F417" s="179"/>
      <c r="G417" s="192" t="str">
        <f>IF(OR(H417="",'Fiche perso'!$AF$3=""),"",IF(MATCH(I417,Tableau!$AK$3:$AK$5,0)&lt;=MATCH('Fiche perso'!$AF$3,Tableau!$AK$3:$AK$5,0),H417,""))</f>
        <v/>
      </c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200"/>
      <c r="T417" s="200"/>
      <c r="U417" s="192" t="str">
        <f>IF(OR(V417="",'Fiche perso'!$AF$3=""),"",IF(MATCH(W417,Tableau!$AK$3:$AK$5,0)&lt;=MATCH('Fiche perso'!$AF$3,Tableau!$AK$3:$AK$5,0),V417,""))</f>
        <v/>
      </c>
      <c r="V417" s="151"/>
      <c r="W417" s="194"/>
      <c r="X417" s="213"/>
    </row>
    <row r="418">
      <c r="A418" s="192" t="str">
        <f>IF(OR(C418="",'Fiche perso'!$AF$3=""),"",IF(MATCH(C418,Tableau!$AK$3:$AK$5,0)&lt;=MATCH('Fiche perso'!$AF$3,Tableau!$AK$3:$AK$5,0),B418,""))</f>
        <v/>
      </c>
      <c r="B418" s="194"/>
      <c r="C418" s="194"/>
      <c r="D418" s="199"/>
      <c r="E418" s="213"/>
      <c r="F418" s="179"/>
      <c r="G418" s="192" t="str">
        <f>IF(OR(H418="",'Fiche perso'!$AF$3=""),"",IF(MATCH(I418,Tableau!$AK$3:$AK$5,0)&lt;=MATCH('Fiche perso'!$AF$3,Tableau!$AK$3:$AK$5,0),H418,""))</f>
        <v/>
      </c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200"/>
      <c r="T418" s="200"/>
      <c r="U418" s="192" t="str">
        <f>IF(OR(V418="",'Fiche perso'!$AF$3=""),"",IF(MATCH(W418,Tableau!$AK$3:$AK$5,0)&lt;=MATCH('Fiche perso'!$AF$3,Tableau!$AK$3:$AK$5,0),V418,""))</f>
        <v/>
      </c>
      <c r="V418" s="151"/>
      <c r="W418" s="194"/>
      <c r="X418" s="213"/>
    </row>
    <row r="419">
      <c r="A419" s="192" t="str">
        <f>IF(OR(C419="",'Fiche perso'!$AF$3=""),"",IF(MATCH(C419,Tableau!$AK$3:$AK$5,0)&lt;=MATCH('Fiche perso'!$AF$3,Tableau!$AK$3:$AK$5,0),B419,""))</f>
        <v/>
      </c>
      <c r="B419" s="194"/>
      <c r="C419" s="194"/>
      <c r="D419" s="199"/>
      <c r="E419" s="213"/>
      <c r="F419" s="179"/>
      <c r="G419" s="192" t="str">
        <f>IF(OR(H419="",'Fiche perso'!$AF$3=""),"",IF(MATCH(I419,Tableau!$AK$3:$AK$5,0)&lt;=MATCH('Fiche perso'!$AF$3,Tableau!$AK$3:$AK$5,0),H419,""))</f>
        <v/>
      </c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200"/>
      <c r="T419" s="200"/>
      <c r="U419" s="192" t="str">
        <f>IF(OR(V419="",'Fiche perso'!$AF$3=""),"",IF(MATCH(W419,Tableau!$AK$3:$AK$5,0)&lt;=MATCH('Fiche perso'!$AF$3,Tableau!$AK$3:$AK$5,0),V419,""))</f>
        <v/>
      </c>
      <c r="V419" s="151"/>
      <c r="W419" s="194"/>
      <c r="X419" s="213"/>
    </row>
    <row r="420">
      <c r="A420" s="192" t="str">
        <f>IF(OR(C420="",'Fiche perso'!$AF$3=""),"",IF(MATCH(C420,Tableau!$AK$3:$AK$5,0)&lt;=MATCH('Fiche perso'!$AF$3,Tableau!$AK$3:$AK$5,0),B420,""))</f>
        <v/>
      </c>
      <c r="B420" s="194"/>
      <c r="C420" s="194"/>
      <c r="D420" s="199"/>
      <c r="E420" s="213"/>
      <c r="F420" s="179"/>
      <c r="G420" s="192" t="str">
        <f>IF(OR(H420="",'Fiche perso'!$AF$3=""),"",IF(MATCH(I420,Tableau!$AK$3:$AK$5,0)&lt;=MATCH('Fiche perso'!$AF$3,Tableau!$AK$3:$AK$5,0),H420,""))</f>
        <v/>
      </c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200"/>
      <c r="T420" s="200"/>
      <c r="U420" s="192" t="str">
        <f>IF(OR(V420="",'Fiche perso'!$AF$3=""),"",IF(MATCH(W420,Tableau!$AK$3:$AK$5,0)&lt;=MATCH('Fiche perso'!$AF$3,Tableau!$AK$3:$AK$5,0),V420,""))</f>
        <v/>
      </c>
      <c r="V420" s="151"/>
      <c r="W420" s="194"/>
      <c r="X420" s="213"/>
    </row>
    <row r="421">
      <c r="A421" s="192" t="str">
        <f>IF(OR(C421="",'Fiche perso'!$AF$3=""),"",IF(MATCH(C421,Tableau!$AK$3:$AK$5,0)&lt;=MATCH('Fiche perso'!$AF$3,Tableau!$AK$3:$AK$5,0),B421,""))</f>
        <v/>
      </c>
      <c r="B421" s="194"/>
      <c r="C421" s="194"/>
      <c r="D421" s="199"/>
      <c r="E421" s="213"/>
      <c r="F421" s="179"/>
      <c r="G421" s="192" t="str">
        <f>IF(OR(H421="",'Fiche perso'!$AF$3=""),"",IF(MATCH(I421,Tableau!$AK$3:$AK$5,0)&lt;=MATCH('Fiche perso'!$AF$3,Tableau!$AK$3:$AK$5,0),H421,""))</f>
        <v/>
      </c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200"/>
      <c r="T421" s="200"/>
      <c r="U421" s="192" t="str">
        <f>IF(OR(V421="",'Fiche perso'!$AF$3=""),"",IF(MATCH(W421,Tableau!$AK$3:$AK$5,0)&lt;=MATCH('Fiche perso'!$AF$3,Tableau!$AK$3:$AK$5,0),V421,""))</f>
        <v/>
      </c>
      <c r="V421" s="151"/>
      <c r="W421" s="194"/>
      <c r="X421" s="213"/>
    </row>
    <row r="422">
      <c r="A422" s="192" t="str">
        <f>IF(OR(C422="",'Fiche perso'!$AF$3=""),"",IF(MATCH(C422,Tableau!$AK$3:$AK$5,0)&lt;=MATCH('Fiche perso'!$AF$3,Tableau!$AK$3:$AK$5,0),B422,""))</f>
        <v/>
      </c>
      <c r="B422" s="194"/>
      <c r="C422" s="194"/>
      <c r="D422" s="199"/>
      <c r="E422" s="213"/>
      <c r="F422" s="179"/>
      <c r="G422" s="192" t="str">
        <f>IF(OR(H422="",'Fiche perso'!$AF$3=""),"",IF(MATCH(I422,Tableau!$AK$3:$AK$5,0)&lt;=MATCH('Fiche perso'!$AF$3,Tableau!$AK$3:$AK$5,0),H422,""))</f>
        <v/>
      </c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200"/>
      <c r="T422" s="200"/>
      <c r="U422" s="192" t="str">
        <f>IF(OR(V422="",'Fiche perso'!$AF$3=""),"",IF(MATCH(W422,Tableau!$AK$3:$AK$5,0)&lt;=MATCH('Fiche perso'!$AF$3,Tableau!$AK$3:$AK$5,0),V422,""))</f>
        <v/>
      </c>
      <c r="V422" s="151"/>
      <c r="W422" s="194"/>
      <c r="X422" s="213"/>
    </row>
    <row r="423">
      <c r="A423" s="192" t="str">
        <f>IF(OR(C423="",'Fiche perso'!$AF$3=""),"",IF(MATCH(C423,Tableau!$AK$3:$AK$5,0)&lt;=MATCH('Fiche perso'!$AF$3,Tableau!$AK$3:$AK$5,0),B423,""))</f>
        <v/>
      </c>
      <c r="B423" s="194"/>
      <c r="C423" s="194"/>
      <c r="D423" s="199"/>
      <c r="E423" s="213"/>
      <c r="F423" s="179"/>
      <c r="G423" s="192" t="str">
        <f>IF(OR(H423="",'Fiche perso'!$AF$3=""),"",IF(MATCH(I423,Tableau!$AK$3:$AK$5,0)&lt;=MATCH('Fiche perso'!$AF$3,Tableau!$AK$3:$AK$5,0),H423,""))</f>
        <v/>
      </c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200"/>
      <c r="T423" s="200"/>
      <c r="U423" s="192" t="str">
        <f>IF(OR(V423="",'Fiche perso'!$AF$3=""),"",IF(MATCH(W423,Tableau!$AK$3:$AK$5,0)&lt;=MATCH('Fiche perso'!$AF$3,Tableau!$AK$3:$AK$5,0),V423,""))</f>
        <v/>
      </c>
      <c r="V423" s="151"/>
      <c r="W423" s="194"/>
      <c r="X423" s="213"/>
    </row>
    <row r="424">
      <c r="A424" s="192" t="str">
        <f>IF(OR(C424="",'Fiche perso'!$AF$3=""),"",IF(MATCH(C424,Tableau!$AK$3:$AK$5,0)&lt;=MATCH('Fiche perso'!$AF$3,Tableau!$AK$3:$AK$5,0),B424,""))</f>
        <v/>
      </c>
      <c r="B424" s="194"/>
      <c r="C424" s="194"/>
      <c r="D424" s="199"/>
      <c r="E424" s="213"/>
      <c r="F424" s="179"/>
      <c r="G424" s="192" t="str">
        <f>IF(OR(H424="",'Fiche perso'!$AF$3=""),"",IF(MATCH(I424,Tableau!$AK$3:$AK$5,0)&lt;=MATCH('Fiche perso'!$AF$3,Tableau!$AK$3:$AK$5,0),H424,""))</f>
        <v/>
      </c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200"/>
      <c r="T424" s="200"/>
      <c r="U424" s="192" t="str">
        <f>IF(OR(V424="",'Fiche perso'!$AF$3=""),"",IF(MATCH(W424,Tableau!$AK$3:$AK$5,0)&lt;=MATCH('Fiche perso'!$AF$3,Tableau!$AK$3:$AK$5,0),V424,""))</f>
        <v/>
      </c>
      <c r="V424" s="151"/>
      <c r="W424" s="194"/>
      <c r="X424" s="213"/>
    </row>
    <row r="425">
      <c r="A425" s="192" t="str">
        <f>IF(OR(C425="",'Fiche perso'!$AF$3=""),"",IF(MATCH(C425,Tableau!$AK$3:$AK$5,0)&lt;=MATCH('Fiche perso'!$AF$3,Tableau!$AK$3:$AK$5,0),B425,""))</f>
        <v/>
      </c>
      <c r="B425" s="194"/>
      <c r="C425" s="194"/>
      <c r="D425" s="199"/>
      <c r="E425" s="213"/>
      <c r="F425" s="179"/>
      <c r="G425" s="192" t="str">
        <f>IF(OR(H425="",'Fiche perso'!$AF$3=""),"",IF(MATCH(I425,Tableau!$AK$3:$AK$5,0)&lt;=MATCH('Fiche perso'!$AF$3,Tableau!$AK$3:$AK$5,0),H425,""))</f>
        <v/>
      </c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200"/>
      <c r="T425" s="200"/>
      <c r="U425" s="192" t="str">
        <f>IF(OR(V425="",'Fiche perso'!$AF$3=""),"",IF(MATCH(W425,Tableau!$AK$3:$AK$5,0)&lt;=MATCH('Fiche perso'!$AF$3,Tableau!$AK$3:$AK$5,0),V425,""))</f>
        <v/>
      </c>
      <c r="V425" s="151"/>
      <c r="W425" s="194"/>
      <c r="X425" s="213"/>
    </row>
    <row r="426">
      <c r="A426" s="192" t="str">
        <f>IF(OR(C426="",'Fiche perso'!$AF$3=""),"",IF(MATCH(C426,Tableau!$AK$3:$AK$5,0)&lt;=MATCH('Fiche perso'!$AF$3,Tableau!$AK$3:$AK$5,0),B426,""))</f>
        <v/>
      </c>
      <c r="B426" s="194"/>
      <c r="C426" s="194"/>
      <c r="D426" s="199"/>
      <c r="E426" s="213"/>
      <c r="F426" s="179"/>
      <c r="G426" s="192" t="str">
        <f>IF(OR(H426="",'Fiche perso'!$AF$3=""),"",IF(MATCH(I426,Tableau!$AK$3:$AK$5,0)&lt;=MATCH('Fiche perso'!$AF$3,Tableau!$AK$3:$AK$5,0),H426,""))</f>
        <v/>
      </c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200"/>
      <c r="T426" s="200"/>
      <c r="U426" s="192" t="str">
        <f>IF(OR(V426="",'Fiche perso'!$AF$3=""),"",IF(MATCH(W426,Tableau!$AK$3:$AK$5,0)&lt;=MATCH('Fiche perso'!$AF$3,Tableau!$AK$3:$AK$5,0),V426,""))</f>
        <v/>
      </c>
      <c r="V426" s="151"/>
      <c r="W426" s="194"/>
      <c r="X426" s="213"/>
    </row>
    <row r="427">
      <c r="A427" s="192" t="str">
        <f>IF(OR(C427="",'Fiche perso'!$AF$3=""),"",IF(MATCH(C427,Tableau!$AK$3:$AK$5,0)&lt;=MATCH('Fiche perso'!$AF$3,Tableau!$AK$3:$AK$5,0),B427,""))</f>
        <v/>
      </c>
      <c r="B427" s="194"/>
      <c r="C427" s="194"/>
      <c r="D427" s="199"/>
      <c r="E427" s="213"/>
      <c r="F427" s="179"/>
      <c r="G427" s="192" t="str">
        <f>IF(OR(H427="",'Fiche perso'!$AF$3=""),"",IF(MATCH(I427,Tableau!$AK$3:$AK$5,0)&lt;=MATCH('Fiche perso'!$AF$3,Tableau!$AK$3:$AK$5,0),H427,""))</f>
        <v/>
      </c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200"/>
      <c r="T427" s="200"/>
      <c r="U427" s="192" t="str">
        <f>IF(OR(V427="",'Fiche perso'!$AF$3=""),"",IF(MATCH(W427,Tableau!$AK$3:$AK$5,0)&lt;=MATCH('Fiche perso'!$AF$3,Tableau!$AK$3:$AK$5,0),V427,""))</f>
        <v/>
      </c>
      <c r="V427" s="151"/>
      <c r="W427" s="194"/>
      <c r="X427" s="213"/>
    </row>
    <row r="428">
      <c r="A428" s="192" t="str">
        <f>IF(OR(C428="",'Fiche perso'!$AF$3=""),"",IF(MATCH(C428,Tableau!$AK$3:$AK$5,0)&lt;=MATCH('Fiche perso'!$AF$3,Tableau!$AK$3:$AK$5,0),B428,""))</f>
        <v/>
      </c>
      <c r="B428" s="194"/>
      <c r="C428" s="194"/>
      <c r="D428" s="199"/>
      <c r="E428" s="213"/>
      <c r="F428" s="179"/>
      <c r="G428" s="192" t="str">
        <f>IF(OR(H428="",'Fiche perso'!$AF$3=""),"",IF(MATCH(I428,Tableau!$AK$3:$AK$5,0)&lt;=MATCH('Fiche perso'!$AF$3,Tableau!$AK$3:$AK$5,0),H428,""))</f>
        <v/>
      </c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200"/>
      <c r="T428" s="200"/>
      <c r="U428" s="192" t="str">
        <f>IF(OR(V428="",'Fiche perso'!$AF$3=""),"",IF(MATCH(W428,Tableau!$AK$3:$AK$5,0)&lt;=MATCH('Fiche perso'!$AF$3,Tableau!$AK$3:$AK$5,0),V428,""))</f>
        <v/>
      </c>
      <c r="V428" s="151"/>
      <c r="W428" s="194"/>
      <c r="X428" s="213"/>
    </row>
    <row r="429">
      <c r="A429" s="192" t="str">
        <f>IF(OR(C429="",'Fiche perso'!$AF$3=""),"",IF(MATCH(C429,Tableau!$AK$3:$AK$5,0)&lt;=MATCH('Fiche perso'!$AF$3,Tableau!$AK$3:$AK$5,0),B429,""))</f>
        <v/>
      </c>
      <c r="B429" s="194"/>
      <c r="C429" s="194"/>
      <c r="D429" s="199"/>
      <c r="E429" s="213"/>
      <c r="F429" s="179"/>
      <c r="G429" s="192" t="str">
        <f>IF(OR(H429="",'Fiche perso'!$AF$3=""),"",IF(MATCH(I429,Tableau!$AK$3:$AK$5,0)&lt;=MATCH('Fiche perso'!$AF$3,Tableau!$AK$3:$AK$5,0),H429,""))</f>
        <v/>
      </c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200"/>
      <c r="T429" s="200"/>
      <c r="U429" s="192" t="str">
        <f>IF(OR(V429="",'Fiche perso'!$AF$3=""),"",IF(MATCH(W429,Tableau!$AK$3:$AK$5,0)&lt;=MATCH('Fiche perso'!$AF$3,Tableau!$AK$3:$AK$5,0),V429,""))</f>
        <v/>
      </c>
      <c r="V429" s="151"/>
      <c r="W429" s="194"/>
      <c r="X429" s="213"/>
    </row>
    <row r="430">
      <c r="A430" s="192" t="str">
        <f>IF(OR(C430="",'Fiche perso'!$AF$3=""),"",IF(MATCH(C430,Tableau!$AK$3:$AK$5,0)&lt;=MATCH('Fiche perso'!$AF$3,Tableau!$AK$3:$AK$5,0),B430,""))</f>
        <v/>
      </c>
      <c r="B430" s="194"/>
      <c r="C430" s="194"/>
      <c r="D430" s="199"/>
      <c r="E430" s="213"/>
      <c r="F430" s="179"/>
      <c r="G430" s="192" t="str">
        <f>IF(OR(H430="",'Fiche perso'!$AF$3=""),"",IF(MATCH(I430,Tableau!$AK$3:$AK$5,0)&lt;=MATCH('Fiche perso'!$AF$3,Tableau!$AK$3:$AK$5,0),H430,""))</f>
        <v/>
      </c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200"/>
      <c r="T430" s="200"/>
      <c r="U430" s="192" t="str">
        <f>IF(OR(V430="",'Fiche perso'!$AF$3=""),"",IF(MATCH(W430,Tableau!$AK$3:$AK$5,0)&lt;=MATCH('Fiche perso'!$AF$3,Tableau!$AK$3:$AK$5,0),V430,""))</f>
        <v/>
      </c>
      <c r="V430" s="151"/>
      <c r="W430" s="194"/>
      <c r="X430" s="213"/>
    </row>
    <row r="431">
      <c r="A431" s="192" t="str">
        <f>IF(OR(C431="",'Fiche perso'!$AF$3=""),"",IF(MATCH(C431,Tableau!$AK$3:$AK$5,0)&lt;=MATCH('Fiche perso'!$AF$3,Tableau!$AK$3:$AK$5,0),B431,""))</f>
        <v/>
      </c>
      <c r="B431" s="194"/>
      <c r="C431" s="194"/>
      <c r="D431" s="199"/>
      <c r="E431" s="213"/>
      <c r="F431" s="179"/>
      <c r="G431" s="192" t="str">
        <f>IF(OR(H431="",'Fiche perso'!$AF$3=""),"",IF(MATCH(I431,Tableau!$AK$3:$AK$5,0)&lt;=MATCH('Fiche perso'!$AF$3,Tableau!$AK$3:$AK$5,0),H431,""))</f>
        <v/>
      </c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200"/>
      <c r="T431" s="200"/>
      <c r="U431" s="192" t="str">
        <f>IF(OR(V431="",'Fiche perso'!$AF$3=""),"",IF(MATCH(W431,Tableau!$AK$3:$AK$5,0)&lt;=MATCH('Fiche perso'!$AF$3,Tableau!$AK$3:$AK$5,0),V431,""))</f>
        <v/>
      </c>
      <c r="V431" s="151"/>
      <c r="W431" s="194"/>
      <c r="X431" s="213"/>
    </row>
    <row r="432">
      <c r="A432" s="192" t="str">
        <f>IF(OR(C432="",'Fiche perso'!$AF$3=""),"",IF(MATCH(C432,Tableau!$AK$3:$AK$5,0)&lt;=MATCH('Fiche perso'!$AF$3,Tableau!$AK$3:$AK$5,0),B432,""))</f>
        <v/>
      </c>
      <c r="B432" s="194"/>
      <c r="C432" s="194"/>
      <c r="D432" s="199"/>
      <c r="E432" s="213"/>
      <c r="F432" s="179"/>
      <c r="G432" s="192" t="str">
        <f>IF(OR(H432="",'Fiche perso'!$AF$3=""),"",IF(MATCH(I432,Tableau!$AK$3:$AK$5,0)&lt;=MATCH('Fiche perso'!$AF$3,Tableau!$AK$3:$AK$5,0),H432,""))</f>
        <v/>
      </c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200"/>
      <c r="T432" s="200"/>
      <c r="U432" s="192" t="str">
        <f>IF(OR(V432="",'Fiche perso'!$AF$3=""),"",IF(MATCH(W432,Tableau!$AK$3:$AK$5,0)&lt;=MATCH('Fiche perso'!$AF$3,Tableau!$AK$3:$AK$5,0),V432,""))</f>
        <v/>
      </c>
      <c r="V432" s="151"/>
      <c r="W432" s="194"/>
      <c r="X432" s="213"/>
    </row>
    <row r="433">
      <c r="A433" s="192" t="str">
        <f>IF(OR(C433="",'Fiche perso'!$AF$3=""),"",IF(MATCH(C433,Tableau!$AK$3:$AK$5,0)&lt;=MATCH('Fiche perso'!$AF$3,Tableau!$AK$3:$AK$5,0),B433,""))</f>
        <v/>
      </c>
      <c r="B433" s="194"/>
      <c r="C433" s="194"/>
      <c r="D433" s="199"/>
      <c r="E433" s="213"/>
      <c r="F433" s="179"/>
      <c r="G433" s="192" t="str">
        <f>IF(OR(H433="",'Fiche perso'!$AF$3=""),"",IF(MATCH(I433,Tableau!$AK$3:$AK$5,0)&lt;=MATCH('Fiche perso'!$AF$3,Tableau!$AK$3:$AK$5,0),H433,""))</f>
        <v/>
      </c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200"/>
      <c r="T433" s="200"/>
      <c r="U433" s="192" t="str">
        <f>IF(OR(V433="",'Fiche perso'!$AF$3=""),"",IF(MATCH(W433,Tableau!$AK$3:$AK$5,0)&lt;=MATCH('Fiche perso'!$AF$3,Tableau!$AK$3:$AK$5,0),V433,""))</f>
        <v/>
      </c>
      <c r="V433" s="151"/>
      <c r="W433" s="194"/>
      <c r="X433" s="213"/>
    </row>
    <row r="434">
      <c r="A434" s="192" t="str">
        <f>IF(OR(C434="",'Fiche perso'!$AF$3=""),"",IF(MATCH(C434,Tableau!$AK$3:$AK$5,0)&lt;=MATCH('Fiche perso'!$AF$3,Tableau!$AK$3:$AK$5,0),B434,""))</f>
        <v/>
      </c>
      <c r="B434" s="194"/>
      <c r="C434" s="194"/>
      <c r="D434" s="199"/>
      <c r="E434" s="213"/>
      <c r="F434" s="179"/>
      <c r="G434" s="192" t="str">
        <f>IF(OR(H434="",'Fiche perso'!$AF$3=""),"",IF(MATCH(I434,Tableau!$AK$3:$AK$5,0)&lt;=MATCH('Fiche perso'!$AF$3,Tableau!$AK$3:$AK$5,0),H434,""))</f>
        <v/>
      </c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200"/>
      <c r="T434" s="200"/>
      <c r="U434" s="192" t="str">
        <f>IF(OR(V434="",'Fiche perso'!$AF$3=""),"",IF(MATCH(W434,Tableau!$AK$3:$AK$5,0)&lt;=MATCH('Fiche perso'!$AF$3,Tableau!$AK$3:$AK$5,0),V434,""))</f>
        <v/>
      </c>
      <c r="V434" s="151"/>
      <c r="W434" s="194"/>
      <c r="X434" s="213"/>
    </row>
    <row r="435">
      <c r="A435" s="192" t="str">
        <f>IF(OR(C435="",'Fiche perso'!$AF$3=""),"",IF(MATCH(C435,Tableau!$AK$3:$AK$5,0)&lt;=MATCH('Fiche perso'!$AF$3,Tableau!$AK$3:$AK$5,0),B435,""))</f>
        <v/>
      </c>
      <c r="B435" s="194"/>
      <c r="C435" s="194"/>
      <c r="D435" s="199"/>
      <c r="E435" s="213"/>
      <c r="F435" s="179"/>
      <c r="G435" s="192" t="str">
        <f>IF(OR(H435="",'Fiche perso'!$AF$3=""),"",IF(MATCH(I435,Tableau!$AK$3:$AK$5,0)&lt;=MATCH('Fiche perso'!$AF$3,Tableau!$AK$3:$AK$5,0),H435,""))</f>
        <v/>
      </c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200"/>
      <c r="T435" s="200"/>
      <c r="U435" s="192" t="str">
        <f>IF(OR(V435="",'Fiche perso'!$AF$3=""),"",IF(MATCH(W435,Tableau!$AK$3:$AK$5,0)&lt;=MATCH('Fiche perso'!$AF$3,Tableau!$AK$3:$AK$5,0),V435,""))</f>
        <v/>
      </c>
      <c r="V435" s="151"/>
      <c r="W435" s="194"/>
      <c r="X435" s="213"/>
    </row>
    <row r="436">
      <c r="A436" s="192" t="str">
        <f>IF(OR(C436="",'Fiche perso'!$AF$3=""),"",IF(MATCH(C436,Tableau!$AK$3:$AK$5,0)&lt;=MATCH('Fiche perso'!$AF$3,Tableau!$AK$3:$AK$5,0),B436,""))</f>
        <v/>
      </c>
      <c r="B436" s="194"/>
      <c r="C436" s="194"/>
      <c r="D436" s="199"/>
      <c r="E436" s="213"/>
      <c r="F436" s="179"/>
      <c r="G436" s="192" t="str">
        <f>IF(OR(H436="",'Fiche perso'!$AF$3=""),"",IF(MATCH(I436,Tableau!$AK$3:$AK$5,0)&lt;=MATCH('Fiche perso'!$AF$3,Tableau!$AK$3:$AK$5,0),H436,""))</f>
        <v/>
      </c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200"/>
      <c r="T436" s="200"/>
      <c r="U436" s="192" t="str">
        <f>IF(OR(V436="",'Fiche perso'!$AF$3=""),"",IF(MATCH(W436,Tableau!$AK$3:$AK$5,0)&lt;=MATCH('Fiche perso'!$AF$3,Tableau!$AK$3:$AK$5,0),V436,""))</f>
        <v/>
      </c>
      <c r="V436" s="151"/>
      <c r="W436" s="194"/>
      <c r="X436" s="213"/>
    </row>
    <row r="437">
      <c r="A437" s="192" t="str">
        <f>IF(OR(C437="",'Fiche perso'!$AF$3=""),"",IF(MATCH(C437,Tableau!$AK$3:$AK$5,0)&lt;=MATCH('Fiche perso'!$AF$3,Tableau!$AK$3:$AK$5,0),B437,""))</f>
        <v/>
      </c>
      <c r="B437" s="194"/>
      <c r="C437" s="194"/>
      <c r="D437" s="199"/>
      <c r="E437" s="213"/>
      <c r="F437" s="179"/>
      <c r="G437" s="192" t="str">
        <f>IF(OR(H437="",'Fiche perso'!$AF$3=""),"",IF(MATCH(I437,Tableau!$AK$3:$AK$5,0)&lt;=MATCH('Fiche perso'!$AF$3,Tableau!$AK$3:$AK$5,0),H437,""))</f>
        <v/>
      </c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200"/>
      <c r="T437" s="200"/>
      <c r="U437" s="192" t="str">
        <f>IF(OR(V437="",'Fiche perso'!$AF$3=""),"",IF(MATCH(W437,Tableau!$AK$3:$AK$5,0)&lt;=MATCH('Fiche perso'!$AF$3,Tableau!$AK$3:$AK$5,0),V437,""))</f>
        <v/>
      </c>
      <c r="V437" s="151"/>
      <c r="W437" s="194"/>
      <c r="X437" s="213"/>
    </row>
    <row r="438">
      <c r="A438" s="192" t="str">
        <f>IF(OR(C438="",'Fiche perso'!$AF$3=""),"",IF(MATCH(C438,Tableau!$AK$3:$AK$5,0)&lt;=MATCH('Fiche perso'!$AF$3,Tableau!$AK$3:$AK$5,0),B438,""))</f>
        <v/>
      </c>
      <c r="B438" s="194"/>
      <c r="C438" s="194"/>
      <c r="D438" s="199"/>
      <c r="E438" s="213"/>
      <c r="F438" s="179"/>
      <c r="G438" s="192" t="str">
        <f>IF(OR(H438="",'Fiche perso'!$AF$3=""),"",IF(MATCH(I438,Tableau!$AK$3:$AK$5,0)&lt;=MATCH('Fiche perso'!$AF$3,Tableau!$AK$3:$AK$5,0),H438,""))</f>
        <v/>
      </c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200"/>
      <c r="T438" s="200"/>
      <c r="U438" s="192" t="str">
        <f>IF(OR(V438="",'Fiche perso'!$AF$3=""),"",IF(MATCH(W438,Tableau!$AK$3:$AK$5,0)&lt;=MATCH('Fiche perso'!$AF$3,Tableau!$AK$3:$AK$5,0),V438,""))</f>
        <v/>
      </c>
      <c r="V438" s="151"/>
      <c r="W438" s="194"/>
      <c r="X438" s="213"/>
    </row>
    <row r="439">
      <c r="A439" s="192" t="str">
        <f>IF(OR(C439="",'Fiche perso'!$AF$3=""),"",IF(MATCH(C439,Tableau!$AK$3:$AK$5,0)&lt;=MATCH('Fiche perso'!$AF$3,Tableau!$AK$3:$AK$5,0),B439,""))</f>
        <v/>
      </c>
      <c r="B439" s="194"/>
      <c r="C439" s="194"/>
      <c r="D439" s="199"/>
      <c r="E439" s="213"/>
      <c r="F439" s="179"/>
      <c r="G439" s="192" t="str">
        <f>IF(OR(H439="",'Fiche perso'!$AF$3=""),"",IF(MATCH(I439,Tableau!$AK$3:$AK$5,0)&lt;=MATCH('Fiche perso'!$AF$3,Tableau!$AK$3:$AK$5,0),H439,""))</f>
        <v/>
      </c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200"/>
      <c r="T439" s="200"/>
      <c r="U439" s="192" t="str">
        <f>IF(OR(V439="",'Fiche perso'!$AF$3=""),"",IF(MATCH(W439,Tableau!$AK$3:$AK$5,0)&lt;=MATCH('Fiche perso'!$AF$3,Tableau!$AK$3:$AK$5,0),V439,""))</f>
        <v/>
      </c>
      <c r="V439" s="151"/>
      <c r="W439" s="194"/>
      <c r="X439" s="213"/>
    </row>
    <row r="440">
      <c r="A440" s="192" t="str">
        <f>IF(OR(C440="",'Fiche perso'!$AF$3=""),"",IF(MATCH(C440,Tableau!$AK$3:$AK$5,0)&lt;=MATCH('Fiche perso'!$AF$3,Tableau!$AK$3:$AK$5,0),B440,""))</f>
        <v/>
      </c>
      <c r="B440" s="194"/>
      <c r="C440" s="194"/>
      <c r="D440" s="199"/>
      <c r="E440" s="213"/>
      <c r="F440" s="179"/>
      <c r="G440" s="192" t="str">
        <f>IF(OR(H440="",'Fiche perso'!$AF$3=""),"",IF(MATCH(I440,Tableau!$AK$3:$AK$5,0)&lt;=MATCH('Fiche perso'!$AF$3,Tableau!$AK$3:$AK$5,0),H440,""))</f>
        <v/>
      </c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200"/>
      <c r="T440" s="200"/>
      <c r="U440" s="192" t="str">
        <f>IF(OR(V440="",'Fiche perso'!$AF$3=""),"",IF(MATCH(W440,Tableau!$AK$3:$AK$5,0)&lt;=MATCH('Fiche perso'!$AF$3,Tableau!$AK$3:$AK$5,0),V440,""))</f>
        <v/>
      </c>
      <c r="V440" s="151"/>
      <c r="W440" s="194"/>
      <c r="X440" s="213"/>
    </row>
    <row r="441">
      <c r="A441" s="192" t="str">
        <f>IF(OR(C441="",'Fiche perso'!$AF$3=""),"",IF(MATCH(C441,Tableau!$AK$3:$AK$5,0)&lt;=MATCH('Fiche perso'!$AF$3,Tableau!$AK$3:$AK$5,0),B441,""))</f>
        <v/>
      </c>
      <c r="B441" s="194"/>
      <c r="C441" s="194"/>
      <c r="D441" s="199"/>
      <c r="E441" s="213"/>
      <c r="F441" s="179"/>
      <c r="G441" s="192" t="str">
        <f>IF(OR(H441="",'Fiche perso'!$AF$3=""),"",IF(MATCH(I441,Tableau!$AK$3:$AK$5,0)&lt;=MATCH('Fiche perso'!$AF$3,Tableau!$AK$3:$AK$5,0),H441,""))</f>
        <v/>
      </c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200"/>
      <c r="T441" s="200"/>
      <c r="U441" s="192" t="str">
        <f>IF(OR(V441="",'Fiche perso'!$AF$3=""),"",IF(MATCH(W441,Tableau!$AK$3:$AK$5,0)&lt;=MATCH('Fiche perso'!$AF$3,Tableau!$AK$3:$AK$5,0),V441,""))</f>
        <v/>
      </c>
      <c r="V441" s="151"/>
      <c r="W441" s="194"/>
      <c r="X441" s="213"/>
    </row>
    <row r="442">
      <c r="A442" s="192" t="str">
        <f>IF(OR(C442="",'Fiche perso'!$AF$3=""),"",IF(MATCH(C442,Tableau!$AK$3:$AK$5,0)&lt;=MATCH('Fiche perso'!$AF$3,Tableau!$AK$3:$AK$5,0),B442,""))</f>
        <v/>
      </c>
      <c r="B442" s="194"/>
      <c r="C442" s="194"/>
      <c r="D442" s="199"/>
      <c r="E442" s="213"/>
      <c r="F442" s="179"/>
      <c r="G442" s="192" t="str">
        <f>IF(OR(H442="",'Fiche perso'!$AF$3=""),"",IF(MATCH(I442,Tableau!$AK$3:$AK$5,0)&lt;=MATCH('Fiche perso'!$AF$3,Tableau!$AK$3:$AK$5,0),H442,""))</f>
        <v/>
      </c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200"/>
      <c r="T442" s="200"/>
      <c r="U442" s="192" t="str">
        <f>IF(OR(V442="",'Fiche perso'!$AF$3=""),"",IF(MATCH(W442,Tableau!$AK$3:$AK$5,0)&lt;=MATCH('Fiche perso'!$AF$3,Tableau!$AK$3:$AK$5,0),V442,""))</f>
        <v/>
      </c>
      <c r="V442" s="151"/>
      <c r="W442" s="194"/>
      <c r="X442" s="213"/>
    </row>
    <row r="443">
      <c r="A443" s="192" t="str">
        <f>IF(OR(C443="",'Fiche perso'!$AF$3=""),"",IF(MATCH(C443,Tableau!$AK$3:$AK$5,0)&lt;=MATCH('Fiche perso'!$AF$3,Tableau!$AK$3:$AK$5,0),B443,""))</f>
        <v/>
      </c>
      <c r="B443" s="194"/>
      <c r="C443" s="194"/>
      <c r="D443" s="199"/>
      <c r="E443" s="213"/>
      <c r="F443" s="179"/>
      <c r="G443" s="192" t="str">
        <f>IF(OR(H443="",'Fiche perso'!$AF$3=""),"",IF(MATCH(I443,Tableau!$AK$3:$AK$5,0)&lt;=MATCH('Fiche perso'!$AF$3,Tableau!$AK$3:$AK$5,0),H443,""))</f>
        <v/>
      </c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200"/>
      <c r="T443" s="200"/>
      <c r="U443" s="192" t="str">
        <f>IF(OR(V443="",'Fiche perso'!$AF$3=""),"",IF(MATCH(W443,Tableau!$AK$3:$AK$5,0)&lt;=MATCH('Fiche perso'!$AF$3,Tableau!$AK$3:$AK$5,0),V443,""))</f>
        <v/>
      </c>
      <c r="V443" s="151"/>
      <c r="W443" s="194"/>
      <c r="X443" s="213"/>
    </row>
    <row r="444">
      <c r="A444" s="192" t="str">
        <f>IF(OR(C444="",'Fiche perso'!$AF$3=""),"",IF(MATCH(C444,Tableau!$AK$3:$AK$5,0)&lt;=MATCH('Fiche perso'!$AF$3,Tableau!$AK$3:$AK$5,0),B444,""))</f>
        <v/>
      </c>
      <c r="B444" s="194"/>
      <c r="C444" s="194"/>
      <c r="D444" s="199"/>
      <c r="E444" s="213"/>
      <c r="F444" s="179"/>
      <c r="G444" s="192" t="str">
        <f>IF(OR(H444="",'Fiche perso'!$AF$3=""),"",IF(MATCH(I444,Tableau!$AK$3:$AK$5,0)&lt;=MATCH('Fiche perso'!$AF$3,Tableau!$AK$3:$AK$5,0),H444,""))</f>
        <v/>
      </c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200"/>
      <c r="T444" s="200"/>
      <c r="U444" s="192" t="str">
        <f>IF(OR(V444="",'Fiche perso'!$AF$3=""),"",IF(MATCH(W444,Tableau!$AK$3:$AK$5,0)&lt;=MATCH('Fiche perso'!$AF$3,Tableau!$AK$3:$AK$5,0),V444,""))</f>
        <v/>
      </c>
      <c r="V444" s="151"/>
      <c r="W444" s="194"/>
      <c r="X444" s="213"/>
    </row>
    <row r="445">
      <c r="A445" s="192" t="str">
        <f>IF(OR(C445="",'Fiche perso'!$AF$3=""),"",IF(MATCH(C445,Tableau!$AK$3:$AK$5,0)&lt;=MATCH('Fiche perso'!$AF$3,Tableau!$AK$3:$AK$5,0),B445,""))</f>
        <v/>
      </c>
      <c r="B445" s="194"/>
      <c r="C445" s="194"/>
      <c r="D445" s="199"/>
      <c r="E445" s="213"/>
      <c r="F445" s="179"/>
      <c r="G445" s="192" t="str">
        <f>IF(OR(H445="",'Fiche perso'!$AF$3=""),"",IF(MATCH(I445,Tableau!$AK$3:$AK$5,0)&lt;=MATCH('Fiche perso'!$AF$3,Tableau!$AK$3:$AK$5,0),H445,""))</f>
        <v/>
      </c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200"/>
      <c r="T445" s="200"/>
      <c r="U445" s="192" t="str">
        <f>IF(OR(V445="",'Fiche perso'!$AF$3=""),"",IF(MATCH(W445,Tableau!$AK$3:$AK$5,0)&lt;=MATCH('Fiche perso'!$AF$3,Tableau!$AK$3:$AK$5,0),V445,""))</f>
        <v/>
      </c>
      <c r="V445" s="151"/>
      <c r="W445" s="194"/>
      <c r="X445" s="213"/>
    </row>
    <row r="446">
      <c r="A446" s="192" t="str">
        <f>IF(OR(C446="",'Fiche perso'!$AF$3=""),"",IF(MATCH(C446,Tableau!$AK$3:$AK$5,0)&lt;=MATCH('Fiche perso'!$AF$3,Tableau!$AK$3:$AK$5,0),B446,""))</f>
        <v/>
      </c>
      <c r="B446" s="194"/>
      <c r="C446" s="194"/>
      <c r="D446" s="199"/>
      <c r="E446" s="213"/>
      <c r="F446" s="179"/>
      <c r="G446" s="192" t="str">
        <f>IF(OR(H446="",'Fiche perso'!$AF$3=""),"",IF(MATCH(I446,Tableau!$AK$3:$AK$5,0)&lt;=MATCH('Fiche perso'!$AF$3,Tableau!$AK$3:$AK$5,0),H446,""))</f>
        <v/>
      </c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200"/>
      <c r="T446" s="200"/>
      <c r="U446" s="192" t="str">
        <f>IF(OR(V446="",'Fiche perso'!$AF$3=""),"",IF(MATCH(W446,Tableau!$AK$3:$AK$5,0)&lt;=MATCH('Fiche perso'!$AF$3,Tableau!$AK$3:$AK$5,0),V446,""))</f>
        <v/>
      </c>
      <c r="V446" s="151"/>
      <c r="W446" s="194"/>
      <c r="X446" s="213"/>
    </row>
    <row r="447">
      <c r="A447" s="192" t="str">
        <f>IF(OR(C447="",'Fiche perso'!$AF$3=""),"",IF(MATCH(C447,Tableau!$AK$3:$AK$5,0)&lt;=MATCH('Fiche perso'!$AF$3,Tableau!$AK$3:$AK$5,0),B447,""))</f>
        <v/>
      </c>
      <c r="B447" s="194"/>
      <c r="C447" s="194"/>
      <c r="D447" s="199"/>
      <c r="E447" s="213"/>
      <c r="F447" s="179"/>
      <c r="G447" s="192" t="str">
        <f>IF(OR(H447="",'Fiche perso'!$AF$3=""),"",IF(MATCH(I447,Tableau!$AK$3:$AK$5,0)&lt;=MATCH('Fiche perso'!$AF$3,Tableau!$AK$3:$AK$5,0),H447,""))</f>
        <v/>
      </c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200"/>
      <c r="T447" s="200"/>
      <c r="U447" s="192" t="str">
        <f>IF(OR(V447="",'Fiche perso'!$AF$3=""),"",IF(MATCH(W447,Tableau!$AK$3:$AK$5,0)&lt;=MATCH('Fiche perso'!$AF$3,Tableau!$AK$3:$AK$5,0),V447,""))</f>
        <v/>
      </c>
      <c r="V447" s="151"/>
      <c r="W447" s="194"/>
      <c r="X447" s="213"/>
    </row>
    <row r="448">
      <c r="A448" s="192" t="str">
        <f>IF(OR(C448="",'Fiche perso'!$AF$3=""),"",IF(MATCH(C448,Tableau!$AK$3:$AK$5,0)&lt;=MATCH('Fiche perso'!$AF$3,Tableau!$AK$3:$AK$5,0),B448,""))</f>
        <v/>
      </c>
      <c r="B448" s="194"/>
      <c r="C448" s="194"/>
      <c r="D448" s="199"/>
      <c r="E448" s="213"/>
      <c r="F448" s="179"/>
      <c r="G448" s="192" t="str">
        <f>IF(OR(H448="",'Fiche perso'!$AF$3=""),"",IF(MATCH(I448,Tableau!$AK$3:$AK$5,0)&lt;=MATCH('Fiche perso'!$AF$3,Tableau!$AK$3:$AK$5,0),H448,""))</f>
        <v/>
      </c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200"/>
      <c r="T448" s="200"/>
      <c r="U448" s="192" t="str">
        <f>IF(OR(V448="",'Fiche perso'!$AF$3=""),"",IF(MATCH(W448,Tableau!$AK$3:$AK$5,0)&lt;=MATCH('Fiche perso'!$AF$3,Tableau!$AK$3:$AK$5,0),V448,""))</f>
        <v/>
      </c>
      <c r="V448" s="151"/>
      <c r="W448" s="194"/>
      <c r="X448" s="213"/>
    </row>
    <row r="449">
      <c r="A449" s="192" t="str">
        <f>IF(OR(C449="",'Fiche perso'!$AF$3=""),"",IF(MATCH(C449,Tableau!$AK$3:$AK$5,0)&lt;=MATCH('Fiche perso'!$AF$3,Tableau!$AK$3:$AK$5,0),B449,""))</f>
        <v/>
      </c>
      <c r="B449" s="194"/>
      <c r="C449" s="194"/>
      <c r="D449" s="199"/>
      <c r="E449" s="213"/>
      <c r="F449" s="179"/>
      <c r="G449" s="192" t="str">
        <f>IF(OR(H449="",'Fiche perso'!$AF$3=""),"",IF(MATCH(I449,Tableau!$AK$3:$AK$5,0)&lt;=MATCH('Fiche perso'!$AF$3,Tableau!$AK$3:$AK$5,0),H449,""))</f>
        <v/>
      </c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200"/>
      <c r="T449" s="200"/>
      <c r="U449" s="192" t="str">
        <f>IF(OR(V449="",'Fiche perso'!$AF$3=""),"",IF(MATCH(W449,Tableau!$AK$3:$AK$5,0)&lt;=MATCH('Fiche perso'!$AF$3,Tableau!$AK$3:$AK$5,0),V449,""))</f>
        <v/>
      </c>
      <c r="V449" s="151"/>
      <c r="W449" s="194"/>
      <c r="X449" s="213"/>
    </row>
    <row r="450">
      <c r="A450" s="192" t="str">
        <f>IF(OR(C450="",'Fiche perso'!$AF$3=""),"",IF(MATCH(C450,Tableau!$AK$3:$AK$5,0)&lt;=MATCH('Fiche perso'!$AF$3,Tableau!$AK$3:$AK$5,0),B450,""))</f>
        <v/>
      </c>
      <c r="B450" s="194"/>
      <c r="C450" s="194"/>
      <c r="D450" s="199"/>
      <c r="E450" s="213"/>
      <c r="F450" s="179"/>
      <c r="G450" s="192" t="str">
        <f>IF(OR(H450="",'Fiche perso'!$AF$3=""),"",IF(MATCH(I450,Tableau!$AK$3:$AK$5,0)&lt;=MATCH('Fiche perso'!$AF$3,Tableau!$AK$3:$AK$5,0),H450,""))</f>
        <v/>
      </c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200"/>
      <c r="T450" s="200"/>
      <c r="U450" s="192" t="str">
        <f>IF(OR(V450="",'Fiche perso'!$AF$3=""),"",IF(MATCH(W450,Tableau!$AK$3:$AK$5,0)&lt;=MATCH('Fiche perso'!$AF$3,Tableau!$AK$3:$AK$5,0),V450,""))</f>
        <v/>
      </c>
      <c r="V450" s="151"/>
      <c r="W450" s="194"/>
      <c r="X450" s="213"/>
    </row>
    <row r="451">
      <c r="A451" s="192" t="str">
        <f>IF(OR(C451="",'Fiche perso'!$AF$3=""),"",IF(MATCH(C451,Tableau!$AK$3:$AK$5,0)&lt;=MATCH('Fiche perso'!$AF$3,Tableau!$AK$3:$AK$5,0),B451,""))</f>
        <v/>
      </c>
      <c r="B451" s="194"/>
      <c r="C451" s="194"/>
      <c r="D451" s="199"/>
      <c r="E451" s="213"/>
      <c r="F451" s="179"/>
      <c r="G451" s="192" t="str">
        <f>IF(OR(H451="",'Fiche perso'!$AF$3=""),"",IF(MATCH(I451,Tableau!$AK$3:$AK$5,0)&lt;=MATCH('Fiche perso'!$AF$3,Tableau!$AK$3:$AK$5,0),H451,""))</f>
        <v/>
      </c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200"/>
      <c r="T451" s="200"/>
      <c r="U451" s="192" t="str">
        <f>IF(OR(V451="",'Fiche perso'!$AF$3=""),"",IF(MATCH(W451,Tableau!$AK$3:$AK$5,0)&lt;=MATCH('Fiche perso'!$AF$3,Tableau!$AK$3:$AK$5,0),V451,""))</f>
        <v/>
      </c>
      <c r="V451" s="151"/>
      <c r="W451" s="194"/>
      <c r="X451" s="213"/>
    </row>
    <row r="452">
      <c r="A452" s="192" t="str">
        <f>IF(OR(C452="",'Fiche perso'!$AF$3=""),"",IF(MATCH(C452,Tableau!$AK$3:$AK$5,0)&lt;=MATCH('Fiche perso'!$AF$3,Tableau!$AK$3:$AK$5,0),B452,""))</f>
        <v/>
      </c>
      <c r="B452" s="194"/>
      <c r="C452" s="194"/>
      <c r="D452" s="199"/>
      <c r="E452" s="213"/>
      <c r="F452" s="179"/>
      <c r="G452" s="192" t="str">
        <f>IF(OR(H452="",'Fiche perso'!$AF$3=""),"",IF(MATCH(I452,Tableau!$AK$3:$AK$5,0)&lt;=MATCH('Fiche perso'!$AF$3,Tableau!$AK$3:$AK$5,0),H452,""))</f>
        <v/>
      </c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200"/>
      <c r="T452" s="200"/>
      <c r="U452" s="192" t="str">
        <f>IF(OR(V452="",'Fiche perso'!$AF$3=""),"",IF(MATCH(W452,Tableau!$AK$3:$AK$5,0)&lt;=MATCH('Fiche perso'!$AF$3,Tableau!$AK$3:$AK$5,0),V452,""))</f>
        <v/>
      </c>
      <c r="V452" s="151"/>
      <c r="W452" s="194"/>
      <c r="X452" s="213"/>
    </row>
    <row r="453">
      <c r="A453" s="192" t="str">
        <f>IF(OR(C453="",'Fiche perso'!$AF$3=""),"",IF(MATCH(C453,Tableau!$AK$3:$AK$5,0)&lt;=MATCH('Fiche perso'!$AF$3,Tableau!$AK$3:$AK$5,0),B453,""))</f>
        <v/>
      </c>
      <c r="B453" s="194"/>
      <c r="C453" s="194"/>
      <c r="D453" s="199"/>
      <c r="E453" s="213"/>
      <c r="F453" s="179"/>
      <c r="G453" s="192" t="str">
        <f>IF(OR(H453="",'Fiche perso'!$AF$3=""),"",IF(MATCH(I453,Tableau!$AK$3:$AK$5,0)&lt;=MATCH('Fiche perso'!$AF$3,Tableau!$AK$3:$AK$5,0),H453,""))</f>
        <v/>
      </c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200"/>
      <c r="T453" s="200"/>
      <c r="U453" s="192" t="str">
        <f>IF(OR(V453="",'Fiche perso'!$AF$3=""),"",IF(MATCH(W453,Tableau!$AK$3:$AK$5,0)&lt;=MATCH('Fiche perso'!$AF$3,Tableau!$AK$3:$AK$5,0),V453,""))</f>
        <v/>
      </c>
      <c r="V453" s="151"/>
      <c r="W453" s="194"/>
      <c r="X453" s="213"/>
    </row>
    <row r="454">
      <c r="A454" s="192" t="str">
        <f>IF(OR(C454="",'Fiche perso'!$AF$3=""),"",IF(MATCH(C454,Tableau!$AK$3:$AK$5,0)&lt;=MATCH('Fiche perso'!$AF$3,Tableau!$AK$3:$AK$5,0),B454,""))</f>
        <v/>
      </c>
      <c r="B454" s="194"/>
      <c r="C454" s="194"/>
      <c r="D454" s="199"/>
      <c r="E454" s="213"/>
      <c r="F454" s="179"/>
      <c r="G454" s="192" t="str">
        <f>IF(OR(H454="",'Fiche perso'!$AF$3=""),"",IF(MATCH(I454,Tableau!$AK$3:$AK$5,0)&lt;=MATCH('Fiche perso'!$AF$3,Tableau!$AK$3:$AK$5,0),H454,""))</f>
        <v/>
      </c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200"/>
      <c r="T454" s="200"/>
      <c r="U454" s="192" t="str">
        <f>IF(OR(V454="",'Fiche perso'!$AF$3=""),"",IF(MATCH(W454,Tableau!$AK$3:$AK$5,0)&lt;=MATCH('Fiche perso'!$AF$3,Tableau!$AK$3:$AK$5,0),V454,""))</f>
        <v/>
      </c>
      <c r="V454" s="151"/>
      <c r="W454" s="194"/>
      <c r="X454" s="213"/>
    </row>
    <row r="455">
      <c r="A455" s="192" t="str">
        <f>IF(OR(C455="",'Fiche perso'!$AF$3=""),"",IF(MATCH(C455,Tableau!$AK$3:$AK$5,0)&lt;=MATCH('Fiche perso'!$AF$3,Tableau!$AK$3:$AK$5,0),B455,""))</f>
        <v/>
      </c>
      <c r="B455" s="194"/>
      <c r="C455" s="194"/>
      <c r="D455" s="199"/>
      <c r="E455" s="213"/>
      <c r="F455" s="179"/>
      <c r="G455" s="192" t="str">
        <f>IF(OR(H455="",'Fiche perso'!$AF$3=""),"",IF(MATCH(I455,Tableau!$AK$3:$AK$5,0)&lt;=MATCH('Fiche perso'!$AF$3,Tableau!$AK$3:$AK$5,0),H455,""))</f>
        <v/>
      </c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200"/>
      <c r="T455" s="200"/>
      <c r="U455" s="192" t="str">
        <f>IF(OR(V455="",'Fiche perso'!$AF$3=""),"",IF(MATCH(W455,Tableau!$AK$3:$AK$5,0)&lt;=MATCH('Fiche perso'!$AF$3,Tableau!$AK$3:$AK$5,0),V455,""))</f>
        <v/>
      </c>
      <c r="V455" s="151"/>
      <c r="W455" s="194"/>
      <c r="X455" s="213"/>
    </row>
    <row r="456">
      <c r="A456" s="192" t="str">
        <f>IF(OR(C456="",'Fiche perso'!$AF$3=""),"",IF(MATCH(C456,Tableau!$AK$3:$AK$5,0)&lt;=MATCH('Fiche perso'!$AF$3,Tableau!$AK$3:$AK$5,0),B456,""))</f>
        <v/>
      </c>
      <c r="B456" s="194"/>
      <c r="C456" s="194"/>
      <c r="D456" s="199"/>
      <c r="E456" s="213"/>
      <c r="F456" s="179"/>
      <c r="G456" s="192" t="str">
        <f>IF(OR(H456="",'Fiche perso'!$AF$3=""),"",IF(MATCH(I456,Tableau!$AK$3:$AK$5,0)&lt;=MATCH('Fiche perso'!$AF$3,Tableau!$AK$3:$AK$5,0),H456,""))</f>
        <v/>
      </c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200"/>
      <c r="T456" s="200"/>
      <c r="U456" s="192" t="str">
        <f>IF(OR(V456="",'Fiche perso'!$AF$3=""),"",IF(MATCH(W456,Tableau!$AK$3:$AK$5,0)&lt;=MATCH('Fiche perso'!$AF$3,Tableau!$AK$3:$AK$5,0),V456,""))</f>
        <v/>
      </c>
      <c r="V456" s="151"/>
      <c r="W456" s="194"/>
      <c r="X456" s="213"/>
    </row>
    <row r="457">
      <c r="A457" s="192" t="str">
        <f>IF(OR(C457="",'Fiche perso'!$AF$3=""),"",IF(MATCH(C457,Tableau!$AK$3:$AK$5,0)&lt;=MATCH('Fiche perso'!$AF$3,Tableau!$AK$3:$AK$5,0),B457,""))</f>
        <v/>
      </c>
      <c r="B457" s="194"/>
      <c r="C457" s="194"/>
      <c r="D457" s="199"/>
      <c r="E457" s="213"/>
      <c r="F457" s="179"/>
      <c r="G457" s="192" t="str">
        <f>IF(OR(H457="",'Fiche perso'!$AF$3=""),"",IF(MATCH(I457,Tableau!$AK$3:$AK$5,0)&lt;=MATCH('Fiche perso'!$AF$3,Tableau!$AK$3:$AK$5,0),H457,""))</f>
        <v/>
      </c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200"/>
      <c r="T457" s="200"/>
      <c r="U457" s="192" t="str">
        <f>IF(OR(V457="",'Fiche perso'!$AF$3=""),"",IF(MATCH(W457,Tableau!$AK$3:$AK$5,0)&lt;=MATCH('Fiche perso'!$AF$3,Tableau!$AK$3:$AK$5,0),V457,""))</f>
        <v/>
      </c>
      <c r="V457" s="151"/>
      <c r="W457" s="194"/>
      <c r="X457" s="213"/>
    </row>
    <row r="458">
      <c r="A458" s="192" t="str">
        <f>IF(OR(C458="",'Fiche perso'!$AF$3=""),"",IF(MATCH(C458,Tableau!$AK$3:$AK$5,0)&lt;=MATCH('Fiche perso'!$AF$3,Tableau!$AK$3:$AK$5,0),B458,""))</f>
        <v/>
      </c>
      <c r="B458" s="194"/>
      <c r="C458" s="194"/>
      <c r="D458" s="199"/>
      <c r="E458" s="213"/>
      <c r="F458" s="179"/>
      <c r="G458" s="192" t="str">
        <f>IF(OR(H458="",'Fiche perso'!$AF$3=""),"",IF(MATCH(I458,Tableau!$AK$3:$AK$5,0)&lt;=MATCH('Fiche perso'!$AF$3,Tableau!$AK$3:$AK$5,0),H458,""))</f>
        <v/>
      </c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200"/>
      <c r="T458" s="200"/>
      <c r="U458" s="192" t="str">
        <f>IF(OR(V458="",'Fiche perso'!$AF$3=""),"",IF(MATCH(W458,Tableau!$AK$3:$AK$5,0)&lt;=MATCH('Fiche perso'!$AF$3,Tableau!$AK$3:$AK$5,0),V458,""))</f>
        <v/>
      </c>
      <c r="V458" s="151"/>
      <c r="W458" s="194"/>
      <c r="X458" s="213"/>
    </row>
    <row r="459">
      <c r="A459" s="192" t="str">
        <f>IF(OR(C459="",'Fiche perso'!$AF$3=""),"",IF(MATCH(C459,Tableau!$AK$3:$AK$5,0)&lt;=MATCH('Fiche perso'!$AF$3,Tableau!$AK$3:$AK$5,0),B459,""))</f>
        <v/>
      </c>
      <c r="B459" s="194"/>
      <c r="C459" s="194"/>
      <c r="D459" s="199"/>
      <c r="E459" s="213"/>
      <c r="F459" s="179"/>
      <c r="G459" s="192" t="str">
        <f>IF(OR(H459="",'Fiche perso'!$AF$3=""),"",IF(MATCH(I459,Tableau!$AK$3:$AK$5,0)&lt;=MATCH('Fiche perso'!$AF$3,Tableau!$AK$3:$AK$5,0),H459,""))</f>
        <v/>
      </c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200"/>
      <c r="T459" s="200"/>
      <c r="U459" s="192" t="str">
        <f>IF(OR(V459="",'Fiche perso'!$AF$3=""),"",IF(MATCH(W459,Tableau!$AK$3:$AK$5,0)&lt;=MATCH('Fiche perso'!$AF$3,Tableau!$AK$3:$AK$5,0),V459,""))</f>
        <v/>
      </c>
      <c r="V459" s="151"/>
      <c r="W459" s="194"/>
      <c r="X459" s="213"/>
    </row>
    <row r="460">
      <c r="A460" s="192" t="str">
        <f>IF(OR(C460="",'Fiche perso'!$AF$3=""),"",IF(MATCH(C460,Tableau!$AK$3:$AK$5,0)&lt;=MATCH('Fiche perso'!$AF$3,Tableau!$AK$3:$AK$5,0),B460,""))</f>
        <v/>
      </c>
      <c r="B460" s="194"/>
      <c r="C460" s="194"/>
      <c r="D460" s="199"/>
      <c r="E460" s="213"/>
      <c r="F460" s="179"/>
      <c r="G460" s="192" t="str">
        <f>IF(OR(H460="",'Fiche perso'!$AF$3=""),"",IF(MATCH(I460,Tableau!$AK$3:$AK$5,0)&lt;=MATCH('Fiche perso'!$AF$3,Tableau!$AK$3:$AK$5,0),H460,""))</f>
        <v/>
      </c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200"/>
      <c r="T460" s="200"/>
      <c r="U460" s="192" t="str">
        <f>IF(OR(V460="",'Fiche perso'!$AF$3=""),"",IF(MATCH(W460,Tableau!$AK$3:$AK$5,0)&lt;=MATCH('Fiche perso'!$AF$3,Tableau!$AK$3:$AK$5,0),V460,""))</f>
        <v/>
      </c>
      <c r="V460" s="151"/>
      <c r="W460" s="194"/>
      <c r="X460" s="213"/>
    </row>
    <row r="461">
      <c r="A461" s="192" t="str">
        <f>IF(OR(C461="",'Fiche perso'!$AF$3=""),"",IF(MATCH(C461,Tableau!$AK$3:$AK$5,0)&lt;=MATCH('Fiche perso'!$AF$3,Tableau!$AK$3:$AK$5,0),B461,""))</f>
        <v/>
      </c>
      <c r="B461" s="194"/>
      <c r="C461" s="194"/>
      <c r="D461" s="199"/>
      <c r="E461" s="213"/>
      <c r="F461" s="179"/>
      <c r="G461" s="192" t="str">
        <f>IF(OR(H461="",'Fiche perso'!$AF$3=""),"",IF(MATCH(I461,Tableau!$AK$3:$AK$5,0)&lt;=MATCH('Fiche perso'!$AF$3,Tableau!$AK$3:$AK$5,0),H461,""))</f>
        <v/>
      </c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200"/>
      <c r="T461" s="200"/>
      <c r="U461" s="192" t="str">
        <f>IF(OR(V461="",'Fiche perso'!$AF$3=""),"",IF(MATCH(W461,Tableau!$AK$3:$AK$5,0)&lt;=MATCH('Fiche perso'!$AF$3,Tableau!$AK$3:$AK$5,0),V461,""))</f>
        <v/>
      </c>
      <c r="V461" s="151"/>
      <c r="W461" s="194"/>
      <c r="X461" s="213"/>
    </row>
    <row r="462">
      <c r="A462" s="192" t="str">
        <f>IF(OR(C462="",'Fiche perso'!$AF$3=""),"",IF(MATCH(C462,Tableau!$AK$3:$AK$5,0)&lt;=MATCH('Fiche perso'!$AF$3,Tableau!$AK$3:$AK$5,0),B462,""))</f>
        <v/>
      </c>
      <c r="B462" s="194"/>
      <c r="C462" s="194"/>
      <c r="D462" s="199"/>
      <c r="E462" s="213"/>
      <c r="F462" s="179"/>
      <c r="G462" s="192" t="str">
        <f>IF(OR(H462="",'Fiche perso'!$AF$3=""),"",IF(MATCH(I462,Tableau!$AK$3:$AK$5,0)&lt;=MATCH('Fiche perso'!$AF$3,Tableau!$AK$3:$AK$5,0),H462,""))</f>
        <v/>
      </c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200"/>
      <c r="T462" s="200"/>
      <c r="U462" s="192" t="str">
        <f>IF(OR(V462="",'Fiche perso'!$AF$3=""),"",IF(MATCH(W462,Tableau!$AK$3:$AK$5,0)&lt;=MATCH('Fiche perso'!$AF$3,Tableau!$AK$3:$AK$5,0),V462,""))</f>
        <v/>
      </c>
      <c r="V462" s="151"/>
      <c r="W462" s="194"/>
      <c r="X462" s="213"/>
    </row>
    <row r="463">
      <c r="A463" s="192" t="str">
        <f>IF(OR(C463="",'Fiche perso'!$AF$3=""),"",IF(MATCH(C463,Tableau!$AK$3:$AK$5,0)&lt;=MATCH('Fiche perso'!$AF$3,Tableau!$AK$3:$AK$5,0),B463,""))</f>
        <v/>
      </c>
      <c r="B463" s="194"/>
      <c r="C463" s="194"/>
      <c r="D463" s="199"/>
      <c r="E463" s="213"/>
      <c r="F463" s="179"/>
      <c r="G463" s="192" t="str">
        <f>IF(OR(H463="",'Fiche perso'!$AF$3=""),"",IF(MATCH(I463,Tableau!$AK$3:$AK$5,0)&lt;=MATCH('Fiche perso'!$AF$3,Tableau!$AK$3:$AK$5,0),H463,""))</f>
        <v/>
      </c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200"/>
      <c r="T463" s="200"/>
      <c r="U463" s="192" t="str">
        <f>IF(OR(V463="",'Fiche perso'!$AF$3=""),"",IF(MATCH(W463,Tableau!$AK$3:$AK$5,0)&lt;=MATCH('Fiche perso'!$AF$3,Tableau!$AK$3:$AK$5,0),V463,""))</f>
        <v/>
      </c>
      <c r="V463" s="151"/>
      <c r="W463" s="194"/>
      <c r="X463" s="213"/>
    </row>
    <row r="464">
      <c r="A464" s="192" t="str">
        <f>IF(OR(C464="",'Fiche perso'!$AF$3=""),"",IF(MATCH(C464,Tableau!$AK$3:$AK$5,0)&lt;=MATCH('Fiche perso'!$AF$3,Tableau!$AK$3:$AK$5,0),B464,""))</f>
        <v/>
      </c>
      <c r="B464" s="194"/>
      <c r="C464" s="194"/>
      <c r="D464" s="199"/>
      <c r="E464" s="213"/>
      <c r="F464" s="179"/>
      <c r="G464" s="192" t="str">
        <f>IF(OR(H464="",'Fiche perso'!$AF$3=""),"",IF(MATCH(I464,Tableau!$AK$3:$AK$5,0)&lt;=MATCH('Fiche perso'!$AF$3,Tableau!$AK$3:$AK$5,0),H464,""))</f>
        <v/>
      </c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200"/>
      <c r="T464" s="200"/>
      <c r="U464" s="192" t="str">
        <f>IF(OR(V464="",'Fiche perso'!$AF$3=""),"",IF(MATCH(W464,Tableau!$AK$3:$AK$5,0)&lt;=MATCH('Fiche perso'!$AF$3,Tableau!$AK$3:$AK$5,0),V464,""))</f>
        <v/>
      </c>
      <c r="V464" s="151"/>
      <c r="W464" s="194"/>
      <c r="X464" s="213"/>
    </row>
    <row r="465">
      <c r="A465" s="192" t="str">
        <f>IF(OR(C465="",'Fiche perso'!$AF$3=""),"",IF(MATCH(C465,Tableau!$AK$3:$AK$5,0)&lt;=MATCH('Fiche perso'!$AF$3,Tableau!$AK$3:$AK$5,0),B465,""))</f>
        <v/>
      </c>
      <c r="B465" s="194"/>
      <c r="C465" s="194"/>
      <c r="D465" s="199"/>
      <c r="E465" s="213"/>
      <c r="F465" s="179"/>
      <c r="G465" s="192" t="str">
        <f>IF(OR(H465="",'Fiche perso'!$AF$3=""),"",IF(MATCH(I465,Tableau!$AK$3:$AK$5,0)&lt;=MATCH('Fiche perso'!$AF$3,Tableau!$AK$3:$AK$5,0),H465,""))</f>
        <v/>
      </c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200"/>
      <c r="T465" s="200"/>
      <c r="U465" s="192" t="str">
        <f>IF(OR(V465="",'Fiche perso'!$AF$3=""),"",IF(MATCH(W465,Tableau!$AK$3:$AK$5,0)&lt;=MATCH('Fiche perso'!$AF$3,Tableau!$AK$3:$AK$5,0),V465,""))</f>
        <v/>
      </c>
      <c r="V465" s="151"/>
      <c r="W465" s="194"/>
      <c r="X465" s="213"/>
    </row>
    <row r="466">
      <c r="A466" s="192" t="str">
        <f>IF(OR(C466="",'Fiche perso'!$AF$3=""),"",IF(MATCH(C466,Tableau!$AK$3:$AK$5,0)&lt;=MATCH('Fiche perso'!$AF$3,Tableau!$AK$3:$AK$5,0),B466,""))</f>
        <v/>
      </c>
      <c r="B466" s="194"/>
      <c r="C466" s="194"/>
      <c r="D466" s="199"/>
      <c r="E466" s="213"/>
      <c r="F466" s="179"/>
      <c r="G466" s="192" t="str">
        <f>IF(OR(H466="",'Fiche perso'!$AF$3=""),"",IF(MATCH(I466,Tableau!$AK$3:$AK$5,0)&lt;=MATCH('Fiche perso'!$AF$3,Tableau!$AK$3:$AK$5,0),H466,""))</f>
        <v/>
      </c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200"/>
      <c r="T466" s="200"/>
      <c r="U466" s="192" t="str">
        <f>IF(OR(V466="",'Fiche perso'!$AF$3=""),"",IF(MATCH(W466,Tableau!$AK$3:$AK$5,0)&lt;=MATCH('Fiche perso'!$AF$3,Tableau!$AK$3:$AK$5,0),V466,""))</f>
        <v/>
      </c>
      <c r="V466" s="151"/>
      <c r="W466" s="194"/>
      <c r="X466" s="213"/>
    </row>
    <row r="467">
      <c r="A467" s="192" t="str">
        <f>IF(OR(C467="",'Fiche perso'!$AF$3=""),"",IF(MATCH(C467,Tableau!$AK$3:$AK$5,0)&lt;=MATCH('Fiche perso'!$AF$3,Tableau!$AK$3:$AK$5,0),B467,""))</f>
        <v/>
      </c>
      <c r="B467" s="194"/>
      <c r="C467" s="194"/>
      <c r="D467" s="199"/>
      <c r="E467" s="213"/>
      <c r="F467" s="179"/>
      <c r="G467" s="192" t="str">
        <f>IF(OR(H467="",'Fiche perso'!$AF$3=""),"",IF(MATCH(I467,Tableau!$AK$3:$AK$5,0)&lt;=MATCH('Fiche perso'!$AF$3,Tableau!$AK$3:$AK$5,0),H467,""))</f>
        <v/>
      </c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200"/>
      <c r="T467" s="200"/>
      <c r="U467" s="192" t="str">
        <f>IF(OR(V467="",'Fiche perso'!$AF$3=""),"",IF(MATCH(W467,Tableau!$AK$3:$AK$5,0)&lt;=MATCH('Fiche perso'!$AF$3,Tableau!$AK$3:$AK$5,0),V467,""))</f>
        <v/>
      </c>
      <c r="V467" s="151"/>
      <c r="W467" s="194"/>
      <c r="X467" s="213"/>
    </row>
    <row r="468">
      <c r="A468" s="192" t="str">
        <f>IF(OR(C468="",'Fiche perso'!$AF$3=""),"",IF(MATCH(C468,Tableau!$AK$3:$AK$5,0)&lt;=MATCH('Fiche perso'!$AF$3,Tableau!$AK$3:$AK$5,0),B468,""))</f>
        <v/>
      </c>
      <c r="B468" s="194"/>
      <c r="C468" s="194"/>
      <c r="D468" s="199"/>
      <c r="E468" s="213"/>
      <c r="F468" s="179"/>
      <c r="G468" s="192" t="str">
        <f>IF(OR(H468="",'Fiche perso'!$AF$3=""),"",IF(MATCH(I468,Tableau!$AK$3:$AK$5,0)&lt;=MATCH('Fiche perso'!$AF$3,Tableau!$AK$3:$AK$5,0),H468,""))</f>
        <v/>
      </c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200"/>
      <c r="T468" s="200"/>
      <c r="U468" s="192" t="str">
        <f>IF(OR(V468="",'Fiche perso'!$AF$3=""),"",IF(MATCH(W468,Tableau!$AK$3:$AK$5,0)&lt;=MATCH('Fiche perso'!$AF$3,Tableau!$AK$3:$AK$5,0),V468,""))</f>
        <v/>
      </c>
      <c r="V468" s="151"/>
      <c r="W468" s="194"/>
      <c r="X468" s="213"/>
    </row>
    <row r="469">
      <c r="A469" s="192" t="str">
        <f>IF(OR(C469="",'Fiche perso'!$AF$3=""),"",IF(MATCH(C469,Tableau!$AK$3:$AK$5,0)&lt;=MATCH('Fiche perso'!$AF$3,Tableau!$AK$3:$AK$5,0),B469,""))</f>
        <v/>
      </c>
      <c r="B469" s="194"/>
      <c r="C469" s="194"/>
      <c r="D469" s="199"/>
      <c r="E469" s="213"/>
      <c r="F469" s="179"/>
      <c r="G469" s="192" t="str">
        <f>IF(OR(H469="",'Fiche perso'!$AF$3=""),"",IF(MATCH(I469,Tableau!$AK$3:$AK$5,0)&lt;=MATCH('Fiche perso'!$AF$3,Tableau!$AK$3:$AK$5,0),H469,""))</f>
        <v/>
      </c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200"/>
      <c r="T469" s="200"/>
      <c r="U469" s="192" t="str">
        <f>IF(OR(V469="",'Fiche perso'!$AF$3=""),"",IF(MATCH(W469,Tableau!$AK$3:$AK$5,0)&lt;=MATCH('Fiche perso'!$AF$3,Tableau!$AK$3:$AK$5,0),V469,""))</f>
        <v/>
      </c>
      <c r="V469" s="151"/>
      <c r="W469" s="194"/>
      <c r="X469" s="213"/>
    </row>
    <row r="470">
      <c r="A470" s="192" t="str">
        <f>IF(OR(C470="",'Fiche perso'!$AF$3=""),"",IF(MATCH(C470,Tableau!$AK$3:$AK$5,0)&lt;=MATCH('Fiche perso'!$AF$3,Tableau!$AK$3:$AK$5,0),B470,""))</f>
        <v/>
      </c>
      <c r="B470" s="194"/>
      <c r="C470" s="194"/>
      <c r="D470" s="199"/>
      <c r="E470" s="213"/>
      <c r="F470" s="179"/>
      <c r="G470" s="192" t="str">
        <f>IF(OR(H470="",'Fiche perso'!$AF$3=""),"",IF(MATCH(I470,Tableau!$AK$3:$AK$5,0)&lt;=MATCH('Fiche perso'!$AF$3,Tableau!$AK$3:$AK$5,0),H470,""))</f>
        <v/>
      </c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200"/>
      <c r="T470" s="200"/>
      <c r="U470" s="192" t="str">
        <f>IF(OR(V470="",'Fiche perso'!$AF$3=""),"",IF(MATCH(W470,Tableau!$AK$3:$AK$5,0)&lt;=MATCH('Fiche perso'!$AF$3,Tableau!$AK$3:$AK$5,0),V470,""))</f>
        <v/>
      </c>
      <c r="V470" s="151"/>
      <c r="W470" s="194"/>
      <c r="X470" s="213"/>
    </row>
    <row r="471">
      <c r="A471" s="192" t="str">
        <f>IF(OR(C471="",'Fiche perso'!$AF$3=""),"",IF(MATCH(C471,Tableau!$AK$3:$AK$5,0)&lt;=MATCH('Fiche perso'!$AF$3,Tableau!$AK$3:$AK$5,0),B471,""))</f>
        <v/>
      </c>
      <c r="B471" s="194"/>
      <c r="C471" s="194"/>
      <c r="D471" s="199"/>
      <c r="E471" s="213"/>
      <c r="F471" s="179"/>
      <c r="G471" s="192" t="str">
        <f>IF(OR(H471="",'Fiche perso'!$AF$3=""),"",IF(MATCH(I471,Tableau!$AK$3:$AK$5,0)&lt;=MATCH('Fiche perso'!$AF$3,Tableau!$AK$3:$AK$5,0),H471,""))</f>
        <v/>
      </c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200"/>
      <c r="T471" s="200"/>
      <c r="U471" s="192" t="str">
        <f>IF(OR(V471="",'Fiche perso'!$AF$3=""),"",IF(MATCH(W471,Tableau!$AK$3:$AK$5,0)&lt;=MATCH('Fiche perso'!$AF$3,Tableau!$AK$3:$AK$5,0),V471,""))</f>
        <v/>
      </c>
      <c r="V471" s="151"/>
      <c r="W471" s="194"/>
      <c r="X471" s="213"/>
    </row>
    <row r="472">
      <c r="A472" s="192" t="str">
        <f>IF(OR(C472="",'Fiche perso'!$AF$3=""),"",IF(MATCH(C472,Tableau!$AK$3:$AK$5,0)&lt;=MATCH('Fiche perso'!$AF$3,Tableau!$AK$3:$AK$5,0),B472,""))</f>
        <v/>
      </c>
      <c r="B472" s="194"/>
      <c r="C472" s="194"/>
      <c r="D472" s="199"/>
      <c r="E472" s="213"/>
      <c r="F472" s="179"/>
      <c r="G472" s="192" t="str">
        <f>IF(OR(H472="",'Fiche perso'!$AF$3=""),"",IF(MATCH(I472,Tableau!$AK$3:$AK$5,0)&lt;=MATCH('Fiche perso'!$AF$3,Tableau!$AK$3:$AK$5,0),H472,""))</f>
        <v/>
      </c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200"/>
      <c r="T472" s="200"/>
      <c r="U472" s="192" t="str">
        <f>IF(OR(V472="",'Fiche perso'!$AF$3=""),"",IF(MATCH(W472,Tableau!$AK$3:$AK$5,0)&lt;=MATCH('Fiche perso'!$AF$3,Tableau!$AK$3:$AK$5,0),V472,""))</f>
        <v/>
      </c>
      <c r="V472" s="151"/>
      <c r="W472" s="194"/>
      <c r="X472" s="213"/>
    </row>
    <row r="473">
      <c r="A473" s="192" t="str">
        <f>IF(OR(C473="",'Fiche perso'!$AF$3=""),"",IF(MATCH(C473,Tableau!$AK$3:$AK$5,0)&lt;=MATCH('Fiche perso'!$AF$3,Tableau!$AK$3:$AK$5,0),B473,""))</f>
        <v/>
      </c>
      <c r="B473" s="194"/>
      <c r="C473" s="194"/>
      <c r="D473" s="199"/>
      <c r="E473" s="213"/>
      <c r="F473" s="179"/>
      <c r="G473" s="192" t="str">
        <f>IF(OR(H473="",'Fiche perso'!$AF$3=""),"",IF(MATCH(I473,Tableau!$AK$3:$AK$5,0)&lt;=MATCH('Fiche perso'!$AF$3,Tableau!$AK$3:$AK$5,0),H473,""))</f>
        <v/>
      </c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200"/>
      <c r="T473" s="200"/>
      <c r="U473" s="192" t="str">
        <f>IF(OR(V473="",'Fiche perso'!$AF$3=""),"",IF(MATCH(W473,Tableau!$AK$3:$AK$5,0)&lt;=MATCH('Fiche perso'!$AF$3,Tableau!$AK$3:$AK$5,0),V473,""))</f>
        <v/>
      </c>
      <c r="V473" s="151"/>
      <c r="W473" s="194"/>
      <c r="X473" s="213"/>
    </row>
    <row r="474">
      <c r="A474" s="192" t="str">
        <f>IF(OR(C474="",'Fiche perso'!$AF$3=""),"",IF(MATCH(C474,Tableau!$AK$3:$AK$5,0)&lt;=MATCH('Fiche perso'!$AF$3,Tableau!$AK$3:$AK$5,0),B474,""))</f>
        <v/>
      </c>
      <c r="B474" s="194"/>
      <c r="C474" s="194"/>
      <c r="D474" s="199"/>
      <c r="E474" s="213"/>
      <c r="F474" s="179"/>
      <c r="G474" s="192" t="str">
        <f>IF(OR(H474="",'Fiche perso'!$AF$3=""),"",IF(MATCH(I474,Tableau!$AK$3:$AK$5,0)&lt;=MATCH('Fiche perso'!$AF$3,Tableau!$AK$3:$AK$5,0),H474,""))</f>
        <v/>
      </c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200"/>
      <c r="T474" s="200"/>
      <c r="U474" s="192" t="str">
        <f>IF(OR(V474="",'Fiche perso'!$AF$3=""),"",IF(MATCH(W474,Tableau!$AK$3:$AK$5,0)&lt;=MATCH('Fiche perso'!$AF$3,Tableau!$AK$3:$AK$5,0),V474,""))</f>
        <v/>
      </c>
      <c r="V474" s="151"/>
      <c r="W474" s="194"/>
      <c r="X474" s="213"/>
    </row>
    <row r="475">
      <c r="A475" s="192" t="str">
        <f>IF(OR(C475="",'Fiche perso'!$AF$3=""),"",IF(MATCH(C475,Tableau!$AK$3:$AK$5,0)&lt;=MATCH('Fiche perso'!$AF$3,Tableau!$AK$3:$AK$5,0),B475,""))</f>
        <v/>
      </c>
      <c r="B475" s="194"/>
      <c r="C475" s="194"/>
      <c r="D475" s="199"/>
      <c r="E475" s="213"/>
      <c r="F475" s="179"/>
      <c r="G475" s="192" t="str">
        <f>IF(OR(H475="",'Fiche perso'!$AF$3=""),"",IF(MATCH(I475,Tableau!$AK$3:$AK$5,0)&lt;=MATCH('Fiche perso'!$AF$3,Tableau!$AK$3:$AK$5,0),H475,""))</f>
        <v/>
      </c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200"/>
      <c r="T475" s="200"/>
      <c r="U475" s="192" t="str">
        <f>IF(OR(V475="",'Fiche perso'!$AF$3=""),"",IF(MATCH(W475,Tableau!$AK$3:$AK$5,0)&lt;=MATCH('Fiche perso'!$AF$3,Tableau!$AK$3:$AK$5,0),V475,""))</f>
        <v/>
      </c>
      <c r="V475" s="151"/>
      <c r="W475" s="194"/>
      <c r="X475" s="213"/>
    </row>
    <row r="476">
      <c r="A476" s="192" t="str">
        <f>IF(OR(C476="",'Fiche perso'!$AF$3=""),"",IF(MATCH(C476,Tableau!$AK$3:$AK$5,0)&lt;=MATCH('Fiche perso'!$AF$3,Tableau!$AK$3:$AK$5,0),B476,""))</f>
        <v/>
      </c>
      <c r="B476" s="194"/>
      <c r="C476" s="194"/>
      <c r="D476" s="199"/>
      <c r="E476" s="213"/>
      <c r="F476" s="179"/>
      <c r="G476" s="192" t="str">
        <f>IF(OR(H476="",'Fiche perso'!$AF$3=""),"",IF(MATCH(I476,Tableau!$AK$3:$AK$5,0)&lt;=MATCH('Fiche perso'!$AF$3,Tableau!$AK$3:$AK$5,0),H476,""))</f>
        <v/>
      </c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200"/>
      <c r="T476" s="200"/>
      <c r="U476" s="192" t="str">
        <f>IF(OR(V476="",'Fiche perso'!$AF$3=""),"",IF(MATCH(W476,Tableau!$AK$3:$AK$5,0)&lt;=MATCH('Fiche perso'!$AF$3,Tableau!$AK$3:$AK$5,0),V476,""))</f>
        <v/>
      </c>
      <c r="V476" s="151"/>
      <c r="W476" s="194"/>
      <c r="X476" s="213"/>
    </row>
    <row r="477">
      <c r="A477" s="192" t="str">
        <f>IF(OR(C477="",'Fiche perso'!$AF$3=""),"",IF(MATCH(C477,Tableau!$AK$3:$AK$5,0)&lt;=MATCH('Fiche perso'!$AF$3,Tableau!$AK$3:$AK$5,0),B477,""))</f>
        <v/>
      </c>
      <c r="B477" s="194"/>
      <c r="C477" s="194"/>
      <c r="D477" s="199"/>
      <c r="E477" s="213"/>
      <c r="F477" s="179"/>
      <c r="G477" s="192" t="str">
        <f>IF(OR(H477="",'Fiche perso'!$AF$3=""),"",IF(MATCH(I477,Tableau!$AK$3:$AK$5,0)&lt;=MATCH('Fiche perso'!$AF$3,Tableau!$AK$3:$AK$5,0),H477,""))</f>
        <v/>
      </c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200"/>
      <c r="T477" s="200"/>
      <c r="U477" s="192" t="str">
        <f>IF(OR(V477="",'Fiche perso'!$AF$3=""),"",IF(MATCH(W477,Tableau!$AK$3:$AK$5,0)&lt;=MATCH('Fiche perso'!$AF$3,Tableau!$AK$3:$AK$5,0),V477,""))</f>
        <v/>
      </c>
      <c r="V477" s="151"/>
      <c r="W477" s="194"/>
      <c r="X477" s="213"/>
    </row>
    <row r="478">
      <c r="A478" s="192" t="str">
        <f>IF(OR(C478="",'Fiche perso'!$AF$3=""),"",IF(MATCH(C478,Tableau!$AK$3:$AK$5,0)&lt;=MATCH('Fiche perso'!$AF$3,Tableau!$AK$3:$AK$5,0),B478,""))</f>
        <v/>
      </c>
      <c r="B478" s="194"/>
      <c r="C478" s="194"/>
      <c r="D478" s="199"/>
      <c r="E478" s="213"/>
      <c r="F478" s="179"/>
      <c r="G478" s="192" t="str">
        <f>IF(OR(H478="",'Fiche perso'!$AF$3=""),"",IF(MATCH(I478,Tableau!$AK$3:$AK$5,0)&lt;=MATCH('Fiche perso'!$AF$3,Tableau!$AK$3:$AK$5,0),H478,""))</f>
        <v/>
      </c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200"/>
      <c r="T478" s="200"/>
      <c r="U478" s="192" t="str">
        <f>IF(OR(V478="",'Fiche perso'!$AF$3=""),"",IF(MATCH(W478,Tableau!$AK$3:$AK$5,0)&lt;=MATCH('Fiche perso'!$AF$3,Tableau!$AK$3:$AK$5,0),V478,""))</f>
        <v/>
      </c>
      <c r="V478" s="151"/>
      <c r="W478" s="194"/>
      <c r="X478" s="213"/>
    </row>
    <row r="479">
      <c r="A479" s="192" t="str">
        <f>IF(OR(C479="",'Fiche perso'!$AF$3=""),"",IF(MATCH(C479,Tableau!$AK$3:$AK$5,0)&lt;=MATCH('Fiche perso'!$AF$3,Tableau!$AK$3:$AK$5,0),B479,""))</f>
        <v/>
      </c>
      <c r="B479" s="194"/>
      <c r="C479" s="194"/>
      <c r="D479" s="199"/>
      <c r="E479" s="213"/>
      <c r="F479" s="179"/>
      <c r="G479" s="192" t="str">
        <f>IF(OR(H479="",'Fiche perso'!$AF$3=""),"",IF(MATCH(I479,Tableau!$AK$3:$AK$5,0)&lt;=MATCH('Fiche perso'!$AF$3,Tableau!$AK$3:$AK$5,0),H479,""))</f>
        <v/>
      </c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200"/>
      <c r="T479" s="200"/>
      <c r="U479" s="192" t="str">
        <f>IF(OR(V479="",'Fiche perso'!$AF$3=""),"",IF(MATCH(W479,Tableau!$AK$3:$AK$5,0)&lt;=MATCH('Fiche perso'!$AF$3,Tableau!$AK$3:$AK$5,0),V479,""))</f>
        <v/>
      </c>
      <c r="V479" s="151"/>
      <c r="W479" s="194"/>
      <c r="X479" s="213"/>
    </row>
    <row r="480">
      <c r="A480" s="192" t="str">
        <f>IF(OR(C480="",'Fiche perso'!$AF$3=""),"",IF(MATCH(C480,Tableau!$AK$3:$AK$5,0)&lt;=MATCH('Fiche perso'!$AF$3,Tableau!$AK$3:$AK$5,0),B480,""))</f>
        <v/>
      </c>
      <c r="B480" s="194"/>
      <c r="C480" s="194"/>
      <c r="D480" s="199"/>
      <c r="E480" s="213"/>
      <c r="F480" s="179"/>
      <c r="G480" s="192" t="str">
        <f>IF(OR(H480="",'Fiche perso'!$AF$3=""),"",IF(MATCH(I480,Tableau!$AK$3:$AK$5,0)&lt;=MATCH('Fiche perso'!$AF$3,Tableau!$AK$3:$AK$5,0),H480,""))</f>
        <v/>
      </c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200"/>
      <c r="T480" s="200"/>
      <c r="U480" s="192" t="str">
        <f>IF(OR(V480="",'Fiche perso'!$AF$3=""),"",IF(MATCH(W480,Tableau!$AK$3:$AK$5,0)&lt;=MATCH('Fiche perso'!$AF$3,Tableau!$AK$3:$AK$5,0),V480,""))</f>
        <v/>
      </c>
      <c r="V480" s="151"/>
      <c r="W480" s="194"/>
      <c r="X480" s="213"/>
    </row>
    <row r="481">
      <c r="A481" s="192" t="str">
        <f>IF(OR(C481="",'Fiche perso'!$AF$3=""),"",IF(MATCH(C481,Tableau!$AK$3:$AK$5,0)&lt;=MATCH('Fiche perso'!$AF$3,Tableau!$AK$3:$AK$5,0),B481,""))</f>
        <v/>
      </c>
      <c r="B481" s="194"/>
      <c r="C481" s="194"/>
      <c r="D481" s="199"/>
      <c r="E481" s="213"/>
      <c r="F481" s="179"/>
      <c r="G481" s="192" t="str">
        <f>IF(OR(H481="",'Fiche perso'!$AF$3=""),"",IF(MATCH(I481,Tableau!$AK$3:$AK$5,0)&lt;=MATCH('Fiche perso'!$AF$3,Tableau!$AK$3:$AK$5,0),H481,""))</f>
        <v/>
      </c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200"/>
      <c r="T481" s="200"/>
      <c r="U481" s="192" t="str">
        <f>IF(OR(V481="",'Fiche perso'!$AF$3=""),"",IF(MATCH(W481,Tableau!$AK$3:$AK$5,0)&lt;=MATCH('Fiche perso'!$AF$3,Tableau!$AK$3:$AK$5,0),V481,""))</f>
        <v/>
      </c>
      <c r="V481" s="151"/>
      <c r="W481" s="194"/>
      <c r="X481" s="213"/>
    </row>
    <row r="482">
      <c r="A482" s="192" t="str">
        <f>IF(OR(C482="",'Fiche perso'!$AF$3=""),"",IF(MATCH(C482,Tableau!$AK$3:$AK$5,0)&lt;=MATCH('Fiche perso'!$AF$3,Tableau!$AK$3:$AK$5,0),B482,""))</f>
        <v/>
      </c>
      <c r="B482" s="194"/>
      <c r="C482" s="194"/>
      <c r="D482" s="199"/>
      <c r="E482" s="213"/>
      <c r="F482" s="179"/>
      <c r="G482" s="192" t="str">
        <f>IF(OR(H482="",'Fiche perso'!$AF$3=""),"",IF(MATCH(I482,Tableau!$AK$3:$AK$5,0)&lt;=MATCH('Fiche perso'!$AF$3,Tableau!$AK$3:$AK$5,0),H482,""))</f>
        <v/>
      </c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200"/>
      <c r="T482" s="200"/>
      <c r="U482" s="192" t="str">
        <f>IF(OR(V482="",'Fiche perso'!$AF$3=""),"",IF(MATCH(W482,Tableau!$AK$3:$AK$5,0)&lt;=MATCH('Fiche perso'!$AF$3,Tableau!$AK$3:$AK$5,0),V482,""))</f>
        <v/>
      </c>
      <c r="V482" s="151"/>
      <c r="W482" s="194"/>
      <c r="X482" s="213"/>
    </row>
    <row r="483">
      <c r="A483" s="192" t="str">
        <f>IF(OR(C483="",'Fiche perso'!$AF$3=""),"",IF(MATCH(C483,Tableau!$AK$3:$AK$5,0)&lt;=MATCH('Fiche perso'!$AF$3,Tableau!$AK$3:$AK$5,0),B483,""))</f>
        <v/>
      </c>
      <c r="B483" s="194"/>
      <c r="C483" s="194"/>
      <c r="D483" s="199"/>
      <c r="E483" s="213"/>
      <c r="F483" s="179"/>
      <c r="G483" s="192" t="str">
        <f>IF(OR(H483="",'Fiche perso'!$AF$3=""),"",IF(MATCH(I483,Tableau!$AK$3:$AK$5,0)&lt;=MATCH('Fiche perso'!$AF$3,Tableau!$AK$3:$AK$5,0),H483,""))</f>
        <v/>
      </c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200"/>
      <c r="T483" s="200"/>
      <c r="U483" s="192" t="str">
        <f>IF(OR(V483="",'Fiche perso'!$AF$3=""),"",IF(MATCH(W483,Tableau!$AK$3:$AK$5,0)&lt;=MATCH('Fiche perso'!$AF$3,Tableau!$AK$3:$AK$5,0),V483,""))</f>
        <v/>
      </c>
      <c r="V483" s="151"/>
      <c r="W483" s="194"/>
      <c r="X483" s="213"/>
    </row>
    <row r="484">
      <c r="A484" s="192" t="str">
        <f>IF(OR(C484="",'Fiche perso'!$AF$3=""),"",IF(MATCH(C484,Tableau!$AK$3:$AK$5,0)&lt;=MATCH('Fiche perso'!$AF$3,Tableau!$AK$3:$AK$5,0),B484,""))</f>
        <v/>
      </c>
      <c r="B484" s="194"/>
      <c r="C484" s="194"/>
      <c r="D484" s="199"/>
      <c r="E484" s="213"/>
      <c r="F484" s="179"/>
      <c r="G484" s="192" t="str">
        <f>IF(OR(H484="",'Fiche perso'!$AF$3=""),"",IF(MATCH(I484,Tableau!$AK$3:$AK$5,0)&lt;=MATCH('Fiche perso'!$AF$3,Tableau!$AK$3:$AK$5,0),H484,""))</f>
        <v/>
      </c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200"/>
      <c r="T484" s="200"/>
      <c r="U484" s="192" t="str">
        <f>IF(OR(V484="",'Fiche perso'!$AF$3=""),"",IF(MATCH(W484,Tableau!$AK$3:$AK$5,0)&lt;=MATCH('Fiche perso'!$AF$3,Tableau!$AK$3:$AK$5,0),V484,""))</f>
        <v/>
      </c>
      <c r="V484" s="151"/>
      <c r="W484" s="194"/>
      <c r="X484" s="213"/>
    </row>
    <row r="485">
      <c r="A485" s="192" t="str">
        <f>IF(OR(C485="",'Fiche perso'!$AF$3=""),"",IF(MATCH(C485,Tableau!$AK$3:$AK$5,0)&lt;=MATCH('Fiche perso'!$AF$3,Tableau!$AK$3:$AK$5,0),B485,""))</f>
        <v/>
      </c>
      <c r="B485" s="194"/>
      <c r="C485" s="194"/>
      <c r="D485" s="199"/>
      <c r="E485" s="213"/>
      <c r="F485" s="179"/>
      <c r="G485" s="192" t="str">
        <f>IF(OR(H485="",'Fiche perso'!$AF$3=""),"",IF(MATCH(I485,Tableau!$AK$3:$AK$5,0)&lt;=MATCH('Fiche perso'!$AF$3,Tableau!$AK$3:$AK$5,0),H485,""))</f>
        <v/>
      </c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200"/>
      <c r="T485" s="200"/>
      <c r="U485" s="192" t="str">
        <f>IF(OR(V485="",'Fiche perso'!$AF$3=""),"",IF(MATCH(W485,Tableau!$AK$3:$AK$5,0)&lt;=MATCH('Fiche perso'!$AF$3,Tableau!$AK$3:$AK$5,0),V485,""))</f>
        <v/>
      </c>
      <c r="V485" s="151"/>
      <c r="W485" s="194"/>
      <c r="X485" s="213"/>
    </row>
    <row r="486">
      <c r="A486" s="192" t="str">
        <f>IF(OR(C486="",'Fiche perso'!$AF$3=""),"",IF(MATCH(C486,Tableau!$AK$3:$AK$5,0)&lt;=MATCH('Fiche perso'!$AF$3,Tableau!$AK$3:$AK$5,0),B486,""))</f>
        <v/>
      </c>
      <c r="B486" s="194"/>
      <c r="C486" s="194"/>
      <c r="D486" s="199"/>
      <c r="E486" s="213"/>
      <c r="F486" s="179"/>
      <c r="G486" s="192" t="str">
        <f>IF(OR(H486="",'Fiche perso'!$AF$3=""),"",IF(MATCH(I486,Tableau!$AK$3:$AK$5,0)&lt;=MATCH('Fiche perso'!$AF$3,Tableau!$AK$3:$AK$5,0),H486,""))</f>
        <v/>
      </c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200"/>
      <c r="T486" s="200"/>
      <c r="U486" s="192" t="str">
        <f>IF(OR(V486="",'Fiche perso'!$AF$3=""),"",IF(MATCH(W486,Tableau!$AK$3:$AK$5,0)&lt;=MATCH('Fiche perso'!$AF$3,Tableau!$AK$3:$AK$5,0),V486,""))</f>
        <v/>
      </c>
      <c r="V486" s="151"/>
      <c r="W486" s="194"/>
      <c r="X486" s="213"/>
    </row>
    <row r="487">
      <c r="A487" s="192" t="str">
        <f>IF(OR(C487="",'Fiche perso'!$AF$3=""),"",IF(MATCH(C487,Tableau!$AK$3:$AK$5,0)&lt;=MATCH('Fiche perso'!$AF$3,Tableau!$AK$3:$AK$5,0),B487,""))</f>
        <v/>
      </c>
      <c r="B487" s="194"/>
      <c r="C487" s="194"/>
      <c r="D487" s="199"/>
      <c r="E487" s="213"/>
      <c r="F487" s="179"/>
      <c r="G487" s="192" t="str">
        <f>IF(OR(H487="",'Fiche perso'!$AF$3=""),"",IF(MATCH(I487,Tableau!$AK$3:$AK$5,0)&lt;=MATCH('Fiche perso'!$AF$3,Tableau!$AK$3:$AK$5,0),H487,""))</f>
        <v/>
      </c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200"/>
      <c r="T487" s="200"/>
      <c r="U487" s="192" t="str">
        <f>IF(OR(V487="",'Fiche perso'!$AF$3=""),"",IF(MATCH(W487,Tableau!$AK$3:$AK$5,0)&lt;=MATCH('Fiche perso'!$AF$3,Tableau!$AK$3:$AK$5,0),V487,""))</f>
        <v/>
      </c>
      <c r="V487" s="151"/>
      <c r="W487" s="194"/>
      <c r="X487" s="213"/>
    </row>
    <row r="488">
      <c r="A488" s="192" t="str">
        <f>IF(OR(C488="",'Fiche perso'!$AF$3=""),"",IF(MATCH(C488,Tableau!$AK$3:$AK$5,0)&lt;=MATCH('Fiche perso'!$AF$3,Tableau!$AK$3:$AK$5,0),B488,""))</f>
        <v/>
      </c>
      <c r="B488" s="194"/>
      <c r="C488" s="194"/>
      <c r="D488" s="199"/>
      <c r="E488" s="213"/>
      <c r="F488" s="179"/>
      <c r="G488" s="192" t="str">
        <f>IF(OR(H488="",'Fiche perso'!$AF$3=""),"",IF(MATCH(I488,Tableau!$AK$3:$AK$5,0)&lt;=MATCH('Fiche perso'!$AF$3,Tableau!$AK$3:$AK$5,0),H488,""))</f>
        <v/>
      </c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200"/>
      <c r="T488" s="200"/>
      <c r="U488" s="192" t="str">
        <f>IF(OR(V488="",'Fiche perso'!$AF$3=""),"",IF(MATCH(W488,Tableau!$AK$3:$AK$5,0)&lt;=MATCH('Fiche perso'!$AF$3,Tableau!$AK$3:$AK$5,0),V488,""))</f>
        <v/>
      </c>
      <c r="V488" s="151"/>
      <c r="W488" s="194"/>
      <c r="X488" s="213"/>
    </row>
    <row r="489">
      <c r="A489" s="192" t="str">
        <f>IF(OR(C489="",'Fiche perso'!$AF$3=""),"",IF(MATCH(C489,Tableau!$AK$3:$AK$5,0)&lt;=MATCH('Fiche perso'!$AF$3,Tableau!$AK$3:$AK$5,0),B489,""))</f>
        <v/>
      </c>
      <c r="B489" s="194"/>
      <c r="C489" s="194"/>
      <c r="D489" s="199"/>
      <c r="E489" s="213"/>
      <c r="F489" s="179"/>
      <c r="G489" s="192" t="str">
        <f>IF(OR(H489="",'Fiche perso'!$AF$3=""),"",IF(MATCH(I489,Tableau!$AK$3:$AK$5,0)&lt;=MATCH('Fiche perso'!$AF$3,Tableau!$AK$3:$AK$5,0),H489,""))</f>
        <v/>
      </c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200"/>
      <c r="T489" s="200"/>
      <c r="U489" s="192" t="str">
        <f>IF(OR(V489="",'Fiche perso'!$AF$3=""),"",IF(MATCH(W489,Tableau!$AK$3:$AK$5,0)&lt;=MATCH('Fiche perso'!$AF$3,Tableau!$AK$3:$AK$5,0),V489,""))</f>
        <v/>
      </c>
      <c r="V489" s="151"/>
      <c r="W489" s="194"/>
      <c r="X489" s="213"/>
    </row>
    <row r="490">
      <c r="A490" s="192" t="str">
        <f>IF(OR(C490="",'Fiche perso'!$AF$3=""),"",IF(MATCH(C490,Tableau!$AK$3:$AK$5,0)&lt;=MATCH('Fiche perso'!$AF$3,Tableau!$AK$3:$AK$5,0),B490,""))</f>
        <v/>
      </c>
      <c r="B490" s="194"/>
      <c r="C490" s="194"/>
      <c r="D490" s="199"/>
      <c r="E490" s="213"/>
      <c r="F490" s="179"/>
      <c r="G490" s="192" t="str">
        <f>IF(OR(H490="",'Fiche perso'!$AF$3=""),"",IF(MATCH(I490,Tableau!$AK$3:$AK$5,0)&lt;=MATCH('Fiche perso'!$AF$3,Tableau!$AK$3:$AK$5,0),H490,""))</f>
        <v/>
      </c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200"/>
      <c r="T490" s="200"/>
      <c r="U490" s="192" t="str">
        <f>IF(OR(V490="",'Fiche perso'!$AF$3=""),"",IF(MATCH(W490,Tableau!$AK$3:$AK$5,0)&lt;=MATCH('Fiche perso'!$AF$3,Tableau!$AK$3:$AK$5,0),V490,""))</f>
        <v/>
      </c>
      <c r="V490" s="151"/>
      <c r="W490" s="194"/>
      <c r="X490" s="213"/>
    </row>
    <row r="491">
      <c r="A491" s="192" t="str">
        <f>IF(OR(C491="",'Fiche perso'!$AF$3=""),"",IF(MATCH(C491,Tableau!$AK$3:$AK$5,0)&lt;=MATCH('Fiche perso'!$AF$3,Tableau!$AK$3:$AK$5,0),B491,""))</f>
        <v/>
      </c>
      <c r="B491" s="194"/>
      <c r="C491" s="194"/>
      <c r="D491" s="199"/>
      <c r="E491" s="213"/>
      <c r="F491" s="179"/>
      <c r="G491" s="192" t="str">
        <f>IF(OR(H491="",'Fiche perso'!$AF$3=""),"",IF(MATCH(I491,Tableau!$AK$3:$AK$5,0)&lt;=MATCH('Fiche perso'!$AF$3,Tableau!$AK$3:$AK$5,0),H491,""))</f>
        <v/>
      </c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200"/>
      <c r="T491" s="200"/>
      <c r="U491" s="192" t="str">
        <f>IF(OR(V491="",'Fiche perso'!$AF$3=""),"",IF(MATCH(W491,Tableau!$AK$3:$AK$5,0)&lt;=MATCH('Fiche perso'!$AF$3,Tableau!$AK$3:$AK$5,0),V491,""))</f>
        <v/>
      </c>
      <c r="V491" s="151"/>
      <c r="W491" s="194"/>
      <c r="X491" s="213"/>
    </row>
    <row r="492">
      <c r="A492" s="192" t="str">
        <f>IF(OR(C492="",'Fiche perso'!$AF$3=""),"",IF(MATCH(C492,Tableau!$AK$3:$AK$5,0)&lt;=MATCH('Fiche perso'!$AF$3,Tableau!$AK$3:$AK$5,0),B492,""))</f>
        <v/>
      </c>
      <c r="B492" s="194"/>
      <c r="C492" s="194"/>
      <c r="D492" s="199"/>
      <c r="E492" s="213"/>
      <c r="F492" s="179"/>
      <c r="G492" s="192" t="str">
        <f>IF(OR(H492="",'Fiche perso'!$AF$3=""),"",IF(MATCH(I492,Tableau!$AK$3:$AK$5,0)&lt;=MATCH('Fiche perso'!$AF$3,Tableau!$AK$3:$AK$5,0),H492,""))</f>
        <v/>
      </c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200"/>
      <c r="T492" s="200"/>
      <c r="U492" s="192" t="str">
        <f>IF(OR(V492="",'Fiche perso'!$AF$3=""),"",IF(MATCH(W492,Tableau!$AK$3:$AK$5,0)&lt;=MATCH('Fiche perso'!$AF$3,Tableau!$AK$3:$AK$5,0),V492,""))</f>
        <v/>
      </c>
      <c r="V492" s="151"/>
      <c r="W492" s="194"/>
      <c r="X492" s="213"/>
    </row>
    <row r="493">
      <c r="A493" s="192" t="str">
        <f>IF(OR(C493="",'Fiche perso'!$AF$3=""),"",IF(MATCH(C493,Tableau!$AK$3:$AK$5,0)&lt;=MATCH('Fiche perso'!$AF$3,Tableau!$AK$3:$AK$5,0),B493,""))</f>
        <v/>
      </c>
      <c r="B493" s="194"/>
      <c r="C493" s="194"/>
      <c r="D493" s="199"/>
      <c r="E493" s="213"/>
      <c r="F493" s="179"/>
      <c r="G493" s="192" t="str">
        <f>IF(OR(H493="",'Fiche perso'!$AF$3=""),"",IF(MATCH(I493,Tableau!$AK$3:$AK$5,0)&lt;=MATCH('Fiche perso'!$AF$3,Tableau!$AK$3:$AK$5,0),H493,""))</f>
        <v/>
      </c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200"/>
      <c r="T493" s="200"/>
      <c r="U493" s="192" t="str">
        <f>IF(OR(V493="",'Fiche perso'!$AF$3=""),"",IF(MATCH(W493,Tableau!$AK$3:$AK$5,0)&lt;=MATCH('Fiche perso'!$AF$3,Tableau!$AK$3:$AK$5,0),V493,""))</f>
        <v/>
      </c>
      <c r="V493" s="151"/>
      <c r="W493" s="194"/>
      <c r="X493" s="213"/>
    </row>
    <row r="494">
      <c r="A494" s="192" t="str">
        <f>IF(OR(C494="",'Fiche perso'!$AF$3=""),"",IF(MATCH(C494,Tableau!$AK$3:$AK$5,0)&lt;=MATCH('Fiche perso'!$AF$3,Tableau!$AK$3:$AK$5,0),B494,""))</f>
        <v/>
      </c>
      <c r="B494" s="194"/>
      <c r="C494" s="194"/>
      <c r="D494" s="199"/>
      <c r="E494" s="213"/>
      <c r="F494" s="179"/>
      <c r="G494" s="192" t="str">
        <f>IF(OR(H494="",'Fiche perso'!$AF$3=""),"",IF(MATCH(I494,Tableau!$AK$3:$AK$5,0)&lt;=MATCH('Fiche perso'!$AF$3,Tableau!$AK$3:$AK$5,0),H494,""))</f>
        <v/>
      </c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200"/>
      <c r="T494" s="200"/>
      <c r="U494" s="192" t="str">
        <f>IF(OR(V494="",'Fiche perso'!$AF$3=""),"",IF(MATCH(W494,Tableau!$AK$3:$AK$5,0)&lt;=MATCH('Fiche perso'!$AF$3,Tableau!$AK$3:$AK$5,0),V494,""))</f>
        <v/>
      </c>
      <c r="V494" s="151"/>
      <c r="W494" s="194"/>
      <c r="X494" s="213"/>
    </row>
    <row r="495">
      <c r="A495" s="192" t="str">
        <f>IF(OR(C495="",'Fiche perso'!$AF$3=""),"",IF(MATCH(C495,Tableau!$AK$3:$AK$5,0)&lt;=MATCH('Fiche perso'!$AF$3,Tableau!$AK$3:$AK$5,0),B495,""))</f>
        <v/>
      </c>
      <c r="B495" s="194"/>
      <c r="C495" s="194"/>
      <c r="D495" s="199"/>
      <c r="E495" s="213"/>
      <c r="F495" s="179"/>
      <c r="G495" s="192" t="str">
        <f>IF(OR(H495="",'Fiche perso'!$AF$3=""),"",IF(MATCH(I495,Tableau!$AK$3:$AK$5,0)&lt;=MATCH('Fiche perso'!$AF$3,Tableau!$AK$3:$AK$5,0),H495,""))</f>
        <v/>
      </c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200"/>
      <c r="T495" s="200"/>
      <c r="U495" s="192" t="str">
        <f>IF(OR(V495="",'Fiche perso'!$AF$3=""),"",IF(MATCH(W495,Tableau!$AK$3:$AK$5,0)&lt;=MATCH('Fiche perso'!$AF$3,Tableau!$AK$3:$AK$5,0),V495,""))</f>
        <v/>
      </c>
      <c r="V495" s="151"/>
      <c r="W495" s="194"/>
      <c r="X495" s="213"/>
    </row>
    <row r="496">
      <c r="A496" s="192" t="str">
        <f>IF(OR(C496="",'Fiche perso'!$AF$3=""),"",IF(MATCH(C496,Tableau!$AK$3:$AK$5,0)&lt;=MATCH('Fiche perso'!$AF$3,Tableau!$AK$3:$AK$5,0),B496,""))</f>
        <v/>
      </c>
      <c r="B496" s="194"/>
      <c r="C496" s="194"/>
      <c r="D496" s="199"/>
      <c r="E496" s="213"/>
      <c r="F496" s="179"/>
      <c r="G496" s="192" t="str">
        <f>IF(OR(H496="",'Fiche perso'!$AF$3=""),"",IF(MATCH(I496,Tableau!$AK$3:$AK$5,0)&lt;=MATCH('Fiche perso'!$AF$3,Tableau!$AK$3:$AK$5,0),H496,""))</f>
        <v/>
      </c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200"/>
      <c r="T496" s="200"/>
      <c r="U496" s="192" t="str">
        <f>IF(OR(V496="",'Fiche perso'!$AF$3=""),"",IF(MATCH(W496,Tableau!$AK$3:$AK$5,0)&lt;=MATCH('Fiche perso'!$AF$3,Tableau!$AK$3:$AK$5,0),V496,""))</f>
        <v/>
      </c>
      <c r="V496" s="151"/>
      <c r="W496" s="194"/>
      <c r="X496" s="213"/>
    </row>
    <row r="497">
      <c r="A497" s="192" t="str">
        <f>IF(OR(C497="",'Fiche perso'!$AF$3=""),"",IF(MATCH(C497,Tableau!$AK$3:$AK$5,0)&lt;=MATCH('Fiche perso'!$AF$3,Tableau!$AK$3:$AK$5,0),B497,""))</f>
        <v/>
      </c>
      <c r="B497" s="194"/>
      <c r="C497" s="194"/>
      <c r="D497" s="199"/>
      <c r="E497" s="213"/>
      <c r="F497" s="179"/>
      <c r="G497" s="192" t="str">
        <f>IF(OR(H497="",'Fiche perso'!$AF$3=""),"",IF(MATCH(I497,Tableau!$AK$3:$AK$5,0)&lt;=MATCH('Fiche perso'!$AF$3,Tableau!$AK$3:$AK$5,0),H497,""))</f>
        <v/>
      </c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200"/>
      <c r="T497" s="200"/>
      <c r="U497" s="192" t="str">
        <f>IF(OR(V497="",'Fiche perso'!$AF$3=""),"",IF(MATCH(W497,Tableau!$AK$3:$AK$5,0)&lt;=MATCH('Fiche perso'!$AF$3,Tableau!$AK$3:$AK$5,0),V497,""))</f>
        <v/>
      </c>
      <c r="V497" s="151"/>
      <c r="W497" s="194"/>
      <c r="X497" s="213"/>
    </row>
    <row r="498">
      <c r="A498" s="192" t="str">
        <f>IF(OR(C498="",'Fiche perso'!$AF$3=""),"",IF(MATCH(C498,Tableau!$AK$3:$AK$5,0)&lt;=MATCH('Fiche perso'!$AF$3,Tableau!$AK$3:$AK$5,0),B498,""))</f>
        <v/>
      </c>
      <c r="B498" s="194"/>
      <c r="C498" s="194"/>
      <c r="D498" s="199"/>
      <c r="E498" s="213"/>
      <c r="F498" s="179"/>
      <c r="G498" s="192" t="str">
        <f>IF(OR(H498="",'Fiche perso'!$AF$3=""),"",IF(MATCH(I498,Tableau!$AK$3:$AK$5,0)&lt;=MATCH('Fiche perso'!$AF$3,Tableau!$AK$3:$AK$5,0),H498,""))</f>
        <v/>
      </c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200"/>
      <c r="T498" s="200"/>
      <c r="U498" s="192" t="str">
        <f>IF(OR(V498="",'Fiche perso'!$AF$3=""),"",IF(MATCH(W498,Tableau!$AK$3:$AK$5,0)&lt;=MATCH('Fiche perso'!$AF$3,Tableau!$AK$3:$AK$5,0),V498,""))</f>
        <v/>
      </c>
      <c r="V498" s="151"/>
      <c r="W498" s="194"/>
      <c r="X498" s="213"/>
    </row>
    <row r="499">
      <c r="A499" s="192" t="str">
        <f>IF(OR(C499="",'Fiche perso'!$AF$3=""),"",IF(MATCH(C499,Tableau!$AK$3:$AK$5,0)&lt;=MATCH('Fiche perso'!$AF$3,Tableau!$AK$3:$AK$5,0),B499,""))</f>
        <v/>
      </c>
      <c r="B499" s="194"/>
      <c r="C499" s="194"/>
      <c r="D499" s="199"/>
      <c r="E499" s="213"/>
      <c r="F499" s="179"/>
      <c r="G499" s="192" t="str">
        <f>IF(OR(H499="",'Fiche perso'!$AF$3=""),"",IF(MATCH(I499,Tableau!$AK$3:$AK$5,0)&lt;=MATCH('Fiche perso'!$AF$3,Tableau!$AK$3:$AK$5,0),H499,""))</f>
        <v/>
      </c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200"/>
      <c r="T499" s="200"/>
      <c r="U499" s="192" t="str">
        <f>IF(OR(V499="",'Fiche perso'!$AF$3=""),"",IF(MATCH(W499,Tableau!$AK$3:$AK$5,0)&lt;=MATCH('Fiche perso'!$AF$3,Tableau!$AK$3:$AK$5,0),V499,""))</f>
        <v/>
      </c>
      <c r="V499" s="151"/>
      <c r="W499" s="194"/>
      <c r="X499" s="213"/>
    </row>
    <row r="500">
      <c r="A500" s="192" t="str">
        <f>IF(OR(C500="",'Fiche perso'!$AF$3=""),"",IF(MATCH(C500,Tableau!$AK$3:$AK$5,0)&lt;=MATCH('Fiche perso'!$AF$3,Tableau!$AK$3:$AK$5,0),B500,""))</f>
        <v/>
      </c>
      <c r="B500" s="194"/>
      <c r="C500" s="194"/>
      <c r="D500" s="199"/>
      <c r="E500" s="213"/>
      <c r="F500" s="179"/>
      <c r="G500" s="192" t="str">
        <f>IF(OR(H500="",'Fiche perso'!$AF$3=""),"",IF(MATCH(I500,Tableau!$AK$3:$AK$5,0)&lt;=MATCH('Fiche perso'!$AF$3,Tableau!$AK$3:$AK$5,0),H500,""))</f>
        <v/>
      </c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200"/>
      <c r="T500" s="200"/>
      <c r="U500" s="192" t="str">
        <f>IF(OR(V500="",'Fiche perso'!$AF$3=""),"",IF(MATCH(W500,Tableau!$AK$3:$AK$5,0)&lt;=MATCH('Fiche perso'!$AF$3,Tableau!$AK$3:$AK$5,0),V500,""))</f>
        <v/>
      </c>
      <c r="V500" s="151"/>
      <c r="W500" s="194"/>
      <c r="X500" s="213"/>
    </row>
    <row r="501">
      <c r="A501" s="192" t="str">
        <f>IF(OR(C501="",'Fiche perso'!$AF$3=""),"",IF(MATCH(C501,Tableau!$AK$3:$AK$5,0)&lt;=MATCH('Fiche perso'!$AF$3,Tableau!$AK$3:$AK$5,0),B501,""))</f>
        <v/>
      </c>
      <c r="B501" s="194"/>
      <c r="C501" s="194"/>
      <c r="D501" s="199"/>
      <c r="E501" s="213"/>
      <c r="F501" s="179"/>
      <c r="G501" s="192" t="str">
        <f>IF(OR(H501="",'Fiche perso'!$AF$3=""),"",IF(MATCH(I501,Tableau!$AK$3:$AK$5,0)&lt;=MATCH('Fiche perso'!$AF$3,Tableau!$AK$3:$AK$5,0),H501,""))</f>
        <v/>
      </c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200"/>
      <c r="T501" s="200"/>
      <c r="U501" s="192" t="str">
        <f>IF(OR(V501="",'Fiche perso'!$AF$3=""),"",IF(MATCH(W501,Tableau!$AK$3:$AK$5,0)&lt;=MATCH('Fiche perso'!$AF$3,Tableau!$AK$3:$AK$5,0),V501,""))</f>
        <v/>
      </c>
      <c r="V501" s="151"/>
      <c r="W501" s="194"/>
      <c r="X501" s="213"/>
    </row>
    <row r="502">
      <c r="A502" s="192" t="str">
        <f>IF(OR(C502="",'Fiche perso'!$AF$3=""),"",IF(MATCH(C502,Tableau!$AK$3:$AK$5,0)&lt;=MATCH('Fiche perso'!$AF$3,Tableau!$AK$3:$AK$5,0),B502,""))</f>
        <v/>
      </c>
      <c r="B502" s="194"/>
      <c r="C502" s="194"/>
      <c r="D502" s="199"/>
      <c r="E502" s="213"/>
      <c r="F502" s="179"/>
      <c r="G502" s="192" t="str">
        <f>IF(OR(H502="",'Fiche perso'!$AF$3=""),"",IF(MATCH(I502,Tableau!$AK$3:$AK$5,0)&lt;=MATCH('Fiche perso'!$AF$3,Tableau!$AK$3:$AK$5,0),H502,""))</f>
        <v/>
      </c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200"/>
      <c r="T502" s="200"/>
      <c r="U502" s="192" t="str">
        <f>IF(OR(V502="",'Fiche perso'!$AF$3=""),"",IF(MATCH(W502,Tableau!$AK$3:$AK$5,0)&lt;=MATCH('Fiche perso'!$AF$3,Tableau!$AK$3:$AK$5,0),V502,""))</f>
        <v/>
      </c>
      <c r="V502" s="151"/>
      <c r="W502" s="194"/>
      <c r="X502" s="213"/>
    </row>
    <row r="503">
      <c r="A503" s="192" t="str">
        <f>IF(OR(C503="",'Fiche perso'!$AF$3=""),"",IF(MATCH(C503,Tableau!$AK$3:$AK$5,0)&lt;=MATCH('Fiche perso'!$AF$3,Tableau!$AK$3:$AK$5,0),B503,""))</f>
        <v/>
      </c>
      <c r="B503" s="194"/>
      <c r="C503" s="194"/>
      <c r="D503" s="199"/>
      <c r="E503" s="213"/>
      <c r="F503" s="179"/>
      <c r="G503" s="192" t="str">
        <f>IF(OR(H503="",'Fiche perso'!$AF$3=""),"",IF(MATCH(I503,Tableau!$AK$3:$AK$5,0)&lt;=MATCH('Fiche perso'!$AF$3,Tableau!$AK$3:$AK$5,0),H503,""))</f>
        <v/>
      </c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200"/>
      <c r="T503" s="200"/>
      <c r="U503" s="192" t="str">
        <f>IF(OR(V503="",'Fiche perso'!$AF$3=""),"",IF(MATCH(W503,Tableau!$AK$3:$AK$5,0)&lt;=MATCH('Fiche perso'!$AF$3,Tableau!$AK$3:$AK$5,0),V503,""))</f>
        <v/>
      </c>
      <c r="V503" s="151"/>
      <c r="W503" s="194"/>
      <c r="X503" s="213"/>
    </row>
    <row r="504">
      <c r="A504" s="192" t="str">
        <f>IF(OR(C504="",'Fiche perso'!$AF$3=""),"",IF(MATCH(C504,Tableau!$AK$3:$AK$5,0)&lt;=MATCH('Fiche perso'!$AF$3,Tableau!$AK$3:$AK$5,0),B504,""))</f>
        <v/>
      </c>
      <c r="B504" s="194"/>
      <c r="C504" s="194"/>
      <c r="D504" s="199"/>
      <c r="E504" s="213"/>
      <c r="F504" s="179"/>
      <c r="G504" s="192" t="str">
        <f>IF(OR(H504="",'Fiche perso'!$AF$3=""),"",IF(MATCH(I504,Tableau!$AK$3:$AK$5,0)&lt;=MATCH('Fiche perso'!$AF$3,Tableau!$AK$3:$AK$5,0),H504,""))</f>
        <v/>
      </c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200"/>
      <c r="T504" s="200"/>
      <c r="U504" s="192" t="str">
        <f>IF(OR(V504="",'Fiche perso'!$AF$3=""),"",IF(MATCH(W504,Tableau!$AK$3:$AK$5,0)&lt;=MATCH('Fiche perso'!$AF$3,Tableau!$AK$3:$AK$5,0),V504,""))</f>
        <v/>
      </c>
      <c r="V504" s="151"/>
      <c r="W504" s="194"/>
      <c r="X504" s="213"/>
    </row>
    <row r="505">
      <c r="A505" s="192" t="str">
        <f>IF(OR(C505="",'Fiche perso'!$AF$3=""),"",IF(MATCH(C505,Tableau!$AK$3:$AK$5,0)&lt;=MATCH('Fiche perso'!$AF$3,Tableau!$AK$3:$AK$5,0),B505,""))</f>
        <v/>
      </c>
      <c r="B505" s="194"/>
      <c r="C505" s="194"/>
      <c r="D505" s="199"/>
      <c r="E505" s="213"/>
      <c r="F505" s="179"/>
      <c r="G505" s="192" t="str">
        <f>IF(OR(H505="",'Fiche perso'!$AF$3=""),"",IF(MATCH(I505,Tableau!$AK$3:$AK$5,0)&lt;=MATCH('Fiche perso'!$AF$3,Tableau!$AK$3:$AK$5,0),H505,""))</f>
        <v/>
      </c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200"/>
      <c r="T505" s="200"/>
      <c r="U505" s="192" t="str">
        <f>IF(OR(V505="",'Fiche perso'!$AF$3=""),"",IF(MATCH(W505,Tableau!$AK$3:$AK$5,0)&lt;=MATCH('Fiche perso'!$AF$3,Tableau!$AK$3:$AK$5,0),V505,""))</f>
        <v/>
      </c>
      <c r="V505" s="151"/>
      <c r="W505" s="194"/>
      <c r="X505" s="213"/>
    </row>
    <row r="506">
      <c r="A506" s="192" t="str">
        <f>IF(OR(C506="",'Fiche perso'!$AF$3=""),"",IF(MATCH(C506,Tableau!$AK$3:$AK$5,0)&lt;=MATCH('Fiche perso'!$AF$3,Tableau!$AK$3:$AK$5,0),B506,""))</f>
        <v/>
      </c>
      <c r="B506" s="194"/>
      <c r="C506" s="194"/>
      <c r="D506" s="199"/>
      <c r="E506" s="213"/>
      <c r="F506" s="179"/>
      <c r="G506" s="192" t="str">
        <f>IF(OR(H506="",'Fiche perso'!$AF$3=""),"",IF(MATCH(I506,Tableau!$AK$3:$AK$5,0)&lt;=MATCH('Fiche perso'!$AF$3,Tableau!$AK$3:$AK$5,0),H506,""))</f>
        <v/>
      </c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200"/>
      <c r="T506" s="200"/>
      <c r="U506" s="192" t="str">
        <f>IF(OR(V506="",'Fiche perso'!$AF$3=""),"",IF(MATCH(W506,Tableau!$AK$3:$AK$5,0)&lt;=MATCH('Fiche perso'!$AF$3,Tableau!$AK$3:$AK$5,0),V506,""))</f>
        <v/>
      </c>
      <c r="V506" s="151"/>
      <c r="W506" s="194"/>
      <c r="X506" s="213"/>
    </row>
    <row r="507">
      <c r="A507" s="192" t="str">
        <f>IF(OR(C507="",'Fiche perso'!$AF$3=""),"",IF(MATCH(C507,Tableau!$AK$3:$AK$5,0)&lt;=MATCH('Fiche perso'!$AF$3,Tableau!$AK$3:$AK$5,0),B507,""))</f>
        <v/>
      </c>
      <c r="B507" s="194"/>
      <c r="C507" s="194"/>
      <c r="D507" s="199"/>
      <c r="E507" s="213"/>
      <c r="F507" s="179"/>
      <c r="G507" s="192" t="str">
        <f>IF(OR(H507="",'Fiche perso'!$AF$3=""),"",IF(MATCH(I507,Tableau!$AK$3:$AK$5,0)&lt;=MATCH('Fiche perso'!$AF$3,Tableau!$AK$3:$AK$5,0),H507,""))</f>
        <v/>
      </c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200"/>
      <c r="T507" s="200"/>
      <c r="U507" s="192" t="str">
        <f>IF(OR(V507="",'Fiche perso'!$AF$3=""),"",IF(MATCH(W507,Tableau!$AK$3:$AK$5,0)&lt;=MATCH('Fiche perso'!$AF$3,Tableau!$AK$3:$AK$5,0),V507,""))</f>
        <v/>
      </c>
      <c r="V507" s="151"/>
      <c r="W507" s="194"/>
      <c r="X507" s="213"/>
    </row>
    <row r="508">
      <c r="A508" s="192" t="str">
        <f>IF(OR(C508="",'Fiche perso'!$AF$3=""),"",IF(MATCH(C508,Tableau!$AK$3:$AK$5,0)&lt;=MATCH('Fiche perso'!$AF$3,Tableau!$AK$3:$AK$5,0),B508,""))</f>
        <v/>
      </c>
      <c r="B508" s="194"/>
      <c r="C508" s="194"/>
      <c r="D508" s="199"/>
      <c r="E508" s="213"/>
      <c r="F508" s="179"/>
      <c r="G508" s="192" t="str">
        <f>IF(OR(H508="",'Fiche perso'!$AF$3=""),"",IF(MATCH(I508,Tableau!$AK$3:$AK$5,0)&lt;=MATCH('Fiche perso'!$AF$3,Tableau!$AK$3:$AK$5,0),H508,""))</f>
        <v/>
      </c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200"/>
      <c r="T508" s="200"/>
      <c r="U508" s="192" t="str">
        <f>IF(OR(V508="",'Fiche perso'!$AF$3=""),"",IF(MATCH(W508,Tableau!$AK$3:$AK$5,0)&lt;=MATCH('Fiche perso'!$AF$3,Tableau!$AK$3:$AK$5,0),V508,""))</f>
        <v/>
      </c>
      <c r="V508" s="151"/>
      <c r="W508" s="194"/>
      <c r="X508" s="213"/>
    </row>
    <row r="509">
      <c r="A509" s="192" t="str">
        <f>IF(OR(C509="",'Fiche perso'!$AF$3=""),"",IF(MATCH(C509,Tableau!$AK$3:$AK$5,0)&lt;=MATCH('Fiche perso'!$AF$3,Tableau!$AK$3:$AK$5,0),B509,""))</f>
        <v/>
      </c>
      <c r="B509" s="194"/>
      <c r="C509" s="194"/>
      <c r="D509" s="199"/>
      <c r="E509" s="213"/>
      <c r="F509" s="179"/>
      <c r="G509" s="192" t="str">
        <f>IF(OR(H509="",'Fiche perso'!$AF$3=""),"",IF(MATCH(I509,Tableau!$AK$3:$AK$5,0)&lt;=MATCH('Fiche perso'!$AF$3,Tableau!$AK$3:$AK$5,0),H509,""))</f>
        <v/>
      </c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200"/>
      <c r="T509" s="200"/>
      <c r="U509" s="192" t="str">
        <f>IF(OR(V509="",'Fiche perso'!$AF$3=""),"",IF(MATCH(W509,Tableau!$AK$3:$AK$5,0)&lt;=MATCH('Fiche perso'!$AF$3,Tableau!$AK$3:$AK$5,0),V509,""))</f>
        <v/>
      </c>
      <c r="V509" s="151"/>
      <c r="W509" s="194"/>
      <c r="X509" s="213"/>
    </row>
    <row r="510">
      <c r="A510" s="192" t="str">
        <f>IF(OR(C510="",'Fiche perso'!$AF$3=""),"",IF(MATCH(C510,Tableau!$AK$3:$AK$5,0)&lt;=MATCH('Fiche perso'!$AF$3,Tableau!$AK$3:$AK$5,0),B510,""))</f>
        <v/>
      </c>
      <c r="B510" s="194"/>
      <c r="C510" s="194"/>
      <c r="D510" s="199"/>
      <c r="E510" s="213"/>
      <c r="F510" s="179"/>
      <c r="G510" s="192" t="str">
        <f>IF(OR(H510="",'Fiche perso'!$AF$3=""),"",IF(MATCH(I510,Tableau!$AK$3:$AK$5,0)&lt;=MATCH('Fiche perso'!$AF$3,Tableau!$AK$3:$AK$5,0),H510,""))</f>
        <v/>
      </c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200"/>
      <c r="T510" s="200"/>
      <c r="U510" s="192" t="str">
        <f>IF(OR(V510="",'Fiche perso'!$AF$3=""),"",IF(MATCH(W510,Tableau!$AK$3:$AK$5,0)&lt;=MATCH('Fiche perso'!$AF$3,Tableau!$AK$3:$AK$5,0),V510,""))</f>
        <v/>
      </c>
      <c r="V510" s="151"/>
      <c r="W510" s="194"/>
      <c r="X510" s="213"/>
    </row>
    <row r="511">
      <c r="A511" s="192" t="str">
        <f>IF(OR(C511="",'Fiche perso'!$AF$3=""),"",IF(MATCH(C511,Tableau!$AK$3:$AK$5,0)&lt;=MATCH('Fiche perso'!$AF$3,Tableau!$AK$3:$AK$5,0),B511,""))</f>
        <v/>
      </c>
      <c r="B511" s="194"/>
      <c r="C511" s="194"/>
      <c r="D511" s="199"/>
      <c r="E511" s="213"/>
      <c r="F511" s="179"/>
      <c r="G511" s="192" t="str">
        <f>IF(OR(H511="",'Fiche perso'!$AF$3=""),"",IF(MATCH(I511,Tableau!$AK$3:$AK$5,0)&lt;=MATCH('Fiche perso'!$AF$3,Tableau!$AK$3:$AK$5,0),H511,""))</f>
        <v/>
      </c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200"/>
      <c r="T511" s="200"/>
      <c r="U511" s="192" t="str">
        <f>IF(OR(V511="",'Fiche perso'!$AF$3=""),"",IF(MATCH(W511,Tableau!$AK$3:$AK$5,0)&lt;=MATCH('Fiche perso'!$AF$3,Tableau!$AK$3:$AK$5,0),V511,""))</f>
        <v/>
      </c>
      <c r="V511" s="151"/>
      <c r="W511" s="194"/>
      <c r="X511" s="213"/>
    </row>
    <row r="512">
      <c r="A512" s="192" t="str">
        <f>IF(OR(C512="",'Fiche perso'!$AF$3=""),"",IF(MATCH(C512,Tableau!$AK$3:$AK$5,0)&lt;=MATCH('Fiche perso'!$AF$3,Tableau!$AK$3:$AK$5,0),B512,""))</f>
        <v/>
      </c>
      <c r="B512" s="194"/>
      <c r="C512" s="194"/>
      <c r="D512" s="199"/>
      <c r="E512" s="213"/>
      <c r="F512" s="179"/>
      <c r="G512" s="192" t="str">
        <f>IF(OR(H512="",'Fiche perso'!$AF$3=""),"",IF(MATCH(I512,Tableau!$AK$3:$AK$5,0)&lt;=MATCH('Fiche perso'!$AF$3,Tableau!$AK$3:$AK$5,0),H512,""))</f>
        <v/>
      </c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200"/>
      <c r="T512" s="200"/>
      <c r="U512" s="192" t="str">
        <f>IF(OR(V512="",'Fiche perso'!$AF$3=""),"",IF(MATCH(W512,Tableau!$AK$3:$AK$5,0)&lt;=MATCH('Fiche perso'!$AF$3,Tableau!$AK$3:$AK$5,0),V512,""))</f>
        <v/>
      </c>
      <c r="V512" s="151"/>
      <c r="W512" s="194"/>
      <c r="X512" s="213"/>
    </row>
    <row r="513">
      <c r="A513" s="192" t="str">
        <f>IF(OR(C513="",'Fiche perso'!$AF$3=""),"",IF(MATCH(C513,Tableau!$AK$3:$AK$5,0)&lt;=MATCH('Fiche perso'!$AF$3,Tableau!$AK$3:$AK$5,0),B513,""))</f>
        <v/>
      </c>
      <c r="B513" s="194"/>
      <c r="C513" s="194"/>
      <c r="D513" s="199"/>
      <c r="E513" s="213"/>
      <c r="F513" s="179"/>
      <c r="G513" s="192" t="str">
        <f>IF(OR(H513="",'Fiche perso'!$AF$3=""),"",IF(MATCH(I513,Tableau!$AK$3:$AK$5,0)&lt;=MATCH('Fiche perso'!$AF$3,Tableau!$AK$3:$AK$5,0),H513,""))</f>
        <v/>
      </c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200"/>
      <c r="T513" s="200"/>
      <c r="U513" s="192" t="str">
        <f>IF(OR(V513="",'Fiche perso'!$AF$3=""),"",IF(MATCH(W513,Tableau!$AK$3:$AK$5,0)&lt;=MATCH('Fiche perso'!$AF$3,Tableau!$AK$3:$AK$5,0),V513,""))</f>
        <v/>
      </c>
      <c r="V513" s="151"/>
      <c r="W513" s="194"/>
      <c r="X513" s="213"/>
    </row>
    <row r="514">
      <c r="A514" s="192" t="str">
        <f>IF(OR(C514="",'Fiche perso'!$AF$3=""),"",IF(MATCH(C514,Tableau!$AK$3:$AK$5,0)&lt;=MATCH('Fiche perso'!$AF$3,Tableau!$AK$3:$AK$5,0),B514,""))</f>
        <v/>
      </c>
      <c r="B514" s="194"/>
      <c r="C514" s="194"/>
      <c r="D514" s="199"/>
      <c r="E514" s="213"/>
      <c r="F514" s="179"/>
      <c r="G514" s="192" t="str">
        <f>IF(OR(H514="",'Fiche perso'!$AF$3=""),"",IF(MATCH(I514,Tableau!$AK$3:$AK$5,0)&lt;=MATCH('Fiche perso'!$AF$3,Tableau!$AK$3:$AK$5,0),H514,""))</f>
        <v/>
      </c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200"/>
      <c r="T514" s="200"/>
      <c r="U514" s="192" t="str">
        <f>IF(OR(V514="",'Fiche perso'!$AF$3=""),"",IF(MATCH(W514,Tableau!$AK$3:$AK$5,0)&lt;=MATCH('Fiche perso'!$AF$3,Tableau!$AK$3:$AK$5,0),V514,""))</f>
        <v/>
      </c>
      <c r="V514" s="151"/>
      <c r="W514" s="194"/>
      <c r="X514" s="213"/>
    </row>
    <row r="515">
      <c r="A515" s="192" t="str">
        <f>IF(OR(C515="",'Fiche perso'!$AF$3=""),"",IF(MATCH(C515,Tableau!$AK$3:$AK$5,0)&lt;=MATCH('Fiche perso'!$AF$3,Tableau!$AK$3:$AK$5,0),B515,""))</f>
        <v/>
      </c>
      <c r="B515" s="194"/>
      <c r="C515" s="194"/>
      <c r="D515" s="199"/>
      <c r="E515" s="213"/>
      <c r="F515" s="179"/>
      <c r="G515" s="192" t="str">
        <f>IF(OR(H515="",'Fiche perso'!$AF$3=""),"",IF(MATCH(I515,Tableau!$AK$3:$AK$5,0)&lt;=MATCH('Fiche perso'!$AF$3,Tableau!$AK$3:$AK$5,0),H515,""))</f>
        <v/>
      </c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200"/>
      <c r="T515" s="200"/>
      <c r="U515" s="192" t="str">
        <f>IF(OR(V515="",'Fiche perso'!$AF$3=""),"",IF(MATCH(W515,Tableau!$AK$3:$AK$5,0)&lt;=MATCH('Fiche perso'!$AF$3,Tableau!$AK$3:$AK$5,0),V515,""))</f>
        <v/>
      </c>
      <c r="V515" s="151"/>
      <c r="W515" s="194"/>
      <c r="X515" s="213"/>
    </row>
    <row r="516">
      <c r="A516" s="192" t="str">
        <f>IF(OR(C516="",'Fiche perso'!$AF$3=""),"",IF(MATCH(C516,Tableau!$AK$3:$AK$5,0)&lt;=MATCH('Fiche perso'!$AF$3,Tableau!$AK$3:$AK$5,0),B516,""))</f>
        <v/>
      </c>
      <c r="B516" s="194"/>
      <c r="C516" s="194"/>
      <c r="D516" s="199"/>
      <c r="E516" s="213"/>
      <c r="F516" s="179"/>
      <c r="G516" s="192" t="str">
        <f>IF(OR(H516="",'Fiche perso'!$AF$3=""),"",IF(MATCH(I516,Tableau!$AK$3:$AK$5,0)&lt;=MATCH('Fiche perso'!$AF$3,Tableau!$AK$3:$AK$5,0),H516,""))</f>
        <v/>
      </c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200"/>
      <c r="T516" s="200"/>
      <c r="U516" s="192" t="str">
        <f>IF(OR(V516="",'Fiche perso'!$AF$3=""),"",IF(MATCH(W516,Tableau!$AK$3:$AK$5,0)&lt;=MATCH('Fiche perso'!$AF$3,Tableau!$AK$3:$AK$5,0),V516,""))</f>
        <v/>
      </c>
      <c r="V516" s="151"/>
      <c r="W516" s="194"/>
      <c r="X516" s="213"/>
    </row>
    <row r="517">
      <c r="A517" s="192" t="str">
        <f>IF(OR(C517="",'Fiche perso'!$AF$3=""),"",IF(MATCH(C517,Tableau!$AK$3:$AK$5,0)&lt;=MATCH('Fiche perso'!$AF$3,Tableau!$AK$3:$AK$5,0),B517,""))</f>
        <v/>
      </c>
      <c r="B517" s="194"/>
      <c r="C517" s="194"/>
      <c r="D517" s="199"/>
      <c r="E517" s="213"/>
      <c r="F517" s="179"/>
      <c r="G517" s="192" t="str">
        <f>IF(OR(H517="",'Fiche perso'!$AF$3=""),"",IF(MATCH(I517,Tableau!$AK$3:$AK$5,0)&lt;=MATCH('Fiche perso'!$AF$3,Tableau!$AK$3:$AK$5,0),H517,""))</f>
        <v/>
      </c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200"/>
      <c r="T517" s="200"/>
      <c r="U517" s="192" t="str">
        <f>IF(OR(V517="",'Fiche perso'!$AF$3=""),"",IF(MATCH(W517,Tableau!$AK$3:$AK$5,0)&lt;=MATCH('Fiche perso'!$AF$3,Tableau!$AK$3:$AK$5,0),V517,""))</f>
        <v/>
      </c>
      <c r="V517" s="151"/>
      <c r="W517" s="194"/>
      <c r="X517" s="213"/>
    </row>
    <row r="518">
      <c r="A518" s="192" t="str">
        <f>IF(OR(C518="",'Fiche perso'!$AF$3=""),"",IF(MATCH(C518,Tableau!$AK$3:$AK$5,0)&lt;=MATCH('Fiche perso'!$AF$3,Tableau!$AK$3:$AK$5,0),B518,""))</f>
        <v/>
      </c>
      <c r="B518" s="194"/>
      <c r="C518" s="194"/>
      <c r="D518" s="199"/>
      <c r="E518" s="213"/>
      <c r="F518" s="179"/>
      <c r="G518" s="192" t="str">
        <f>IF(OR(H518="",'Fiche perso'!$AF$3=""),"",IF(MATCH(I518,Tableau!$AK$3:$AK$5,0)&lt;=MATCH('Fiche perso'!$AF$3,Tableau!$AK$3:$AK$5,0),H518,""))</f>
        <v/>
      </c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200"/>
      <c r="T518" s="200"/>
      <c r="U518" s="192" t="str">
        <f>IF(OR(V518="",'Fiche perso'!$AF$3=""),"",IF(MATCH(W518,Tableau!$AK$3:$AK$5,0)&lt;=MATCH('Fiche perso'!$AF$3,Tableau!$AK$3:$AK$5,0),V518,""))</f>
        <v/>
      </c>
      <c r="V518" s="151"/>
      <c r="W518" s="194"/>
      <c r="X518" s="213"/>
    </row>
    <row r="519">
      <c r="A519" s="192" t="str">
        <f>IF(OR(C519="",'Fiche perso'!$AF$3=""),"",IF(MATCH(C519,Tableau!$AK$3:$AK$5,0)&lt;=MATCH('Fiche perso'!$AF$3,Tableau!$AK$3:$AK$5,0),B519,""))</f>
        <v/>
      </c>
      <c r="B519" s="194"/>
      <c r="C519" s="194"/>
      <c r="D519" s="199"/>
      <c r="E519" s="213"/>
      <c r="F519" s="179"/>
      <c r="G519" s="192" t="str">
        <f>IF(OR(H519="",'Fiche perso'!$AF$3=""),"",IF(MATCH(I519,Tableau!$AK$3:$AK$5,0)&lt;=MATCH('Fiche perso'!$AF$3,Tableau!$AK$3:$AK$5,0),H519,""))</f>
        <v/>
      </c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200"/>
      <c r="T519" s="200"/>
      <c r="U519" s="192" t="str">
        <f>IF(OR(V519="",'Fiche perso'!$AF$3=""),"",IF(MATCH(W519,Tableau!$AK$3:$AK$5,0)&lt;=MATCH('Fiche perso'!$AF$3,Tableau!$AK$3:$AK$5,0),V519,""))</f>
        <v/>
      </c>
      <c r="V519" s="151"/>
      <c r="W519" s="194"/>
      <c r="X519" s="213"/>
    </row>
    <row r="520">
      <c r="A520" s="192" t="str">
        <f>IF(OR(C520="",'Fiche perso'!$AF$3=""),"",IF(MATCH(C520,Tableau!$AK$3:$AK$5,0)&lt;=MATCH('Fiche perso'!$AF$3,Tableau!$AK$3:$AK$5,0),B520,""))</f>
        <v/>
      </c>
      <c r="B520" s="194"/>
      <c r="C520" s="194"/>
      <c r="D520" s="199"/>
      <c r="E520" s="213"/>
      <c r="F520" s="179"/>
      <c r="G520" s="192" t="str">
        <f>IF(OR(H520="",'Fiche perso'!$AF$3=""),"",IF(MATCH(I520,Tableau!$AK$3:$AK$5,0)&lt;=MATCH('Fiche perso'!$AF$3,Tableau!$AK$3:$AK$5,0),H520,""))</f>
        <v/>
      </c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200"/>
      <c r="T520" s="200"/>
      <c r="U520" s="192" t="str">
        <f>IF(OR(V520="",'Fiche perso'!$AF$3=""),"",IF(MATCH(W520,Tableau!$AK$3:$AK$5,0)&lt;=MATCH('Fiche perso'!$AF$3,Tableau!$AK$3:$AK$5,0),V520,""))</f>
        <v/>
      </c>
      <c r="V520" s="151"/>
      <c r="W520" s="194"/>
      <c r="X520" s="213"/>
    </row>
    <row r="521">
      <c r="A521" s="192" t="str">
        <f>IF(OR(C521="",'Fiche perso'!$AF$3=""),"",IF(MATCH(C521,Tableau!$AK$3:$AK$5,0)&lt;=MATCH('Fiche perso'!$AF$3,Tableau!$AK$3:$AK$5,0),B521,""))</f>
        <v/>
      </c>
      <c r="B521" s="194"/>
      <c r="C521" s="194"/>
      <c r="D521" s="199"/>
      <c r="E521" s="213"/>
      <c r="F521" s="179"/>
      <c r="G521" s="192" t="str">
        <f>IF(OR(H521="",'Fiche perso'!$AF$3=""),"",IF(MATCH(I521,Tableau!$AK$3:$AK$5,0)&lt;=MATCH('Fiche perso'!$AF$3,Tableau!$AK$3:$AK$5,0),H521,""))</f>
        <v/>
      </c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200"/>
      <c r="T521" s="200"/>
      <c r="U521" s="192" t="str">
        <f>IF(OR(V521="",'Fiche perso'!$AF$3=""),"",IF(MATCH(W521,Tableau!$AK$3:$AK$5,0)&lt;=MATCH('Fiche perso'!$AF$3,Tableau!$AK$3:$AK$5,0),V521,""))</f>
        <v/>
      </c>
      <c r="V521" s="151"/>
      <c r="W521" s="194"/>
      <c r="X521" s="213"/>
    </row>
    <row r="522">
      <c r="A522" s="192" t="str">
        <f>IF(OR(C522="",'Fiche perso'!$AF$3=""),"",IF(MATCH(C522,Tableau!$AK$3:$AK$5,0)&lt;=MATCH('Fiche perso'!$AF$3,Tableau!$AK$3:$AK$5,0),B522,""))</f>
        <v/>
      </c>
      <c r="B522" s="194"/>
      <c r="C522" s="194"/>
      <c r="D522" s="199"/>
      <c r="E522" s="213"/>
      <c r="F522" s="179"/>
      <c r="G522" s="192" t="str">
        <f>IF(OR(H522="",'Fiche perso'!$AF$3=""),"",IF(MATCH(I522,Tableau!$AK$3:$AK$5,0)&lt;=MATCH('Fiche perso'!$AF$3,Tableau!$AK$3:$AK$5,0),H522,""))</f>
        <v/>
      </c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200"/>
      <c r="T522" s="200"/>
      <c r="U522" s="192" t="str">
        <f>IF(OR(V522="",'Fiche perso'!$AF$3=""),"",IF(MATCH(W522,Tableau!$AK$3:$AK$5,0)&lt;=MATCH('Fiche perso'!$AF$3,Tableau!$AK$3:$AK$5,0),V522,""))</f>
        <v/>
      </c>
      <c r="V522" s="151"/>
      <c r="W522" s="194"/>
      <c r="X522" s="213"/>
    </row>
    <row r="523">
      <c r="A523" s="192" t="str">
        <f>IF(OR(C523="",'Fiche perso'!$AF$3=""),"",IF(MATCH(C523,Tableau!$AK$3:$AK$5,0)&lt;=MATCH('Fiche perso'!$AF$3,Tableau!$AK$3:$AK$5,0),B523,""))</f>
        <v/>
      </c>
      <c r="B523" s="194"/>
      <c r="C523" s="194"/>
      <c r="D523" s="199"/>
      <c r="E523" s="213"/>
      <c r="F523" s="179"/>
      <c r="G523" s="192" t="str">
        <f>IF(OR(H523="",'Fiche perso'!$AF$3=""),"",IF(MATCH(I523,Tableau!$AK$3:$AK$5,0)&lt;=MATCH('Fiche perso'!$AF$3,Tableau!$AK$3:$AK$5,0),H523,""))</f>
        <v/>
      </c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200"/>
      <c r="T523" s="200"/>
      <c r="U523" s="192" t="str">
        <f>IF(OR(V523="",'Fiche perso'!$AF$3=""),"",IF(MATCH(W523,Tableau!$AK$3:$AK$5,0)&lt;=MATCH('Fiche perso'!$AF$3,Tableau!$AK$3:$AK$5,0),V523,""))</f>
        <v/>
      </c>
      <c r="V523" s="151"/>
      <c r="W523" s="194"/>
      <c r="X523" s="213"/>
    </row>
    <row r="524">
      <c r="A524" s="192" t="str">
        <f>IF(OR(C524="",'Fiche perso'!$AF$3=""),"",IF(MATCH(C524,Tableau!$AK$3:$AK$5,0)&lt;=MATCH('Fiche perso'!$AF$3,Tableau!$AK$3:$AK$5,0),B524,""))</f>
        <v/>
      </c>
      <c r="B524" s="194"/>
      <c r="C524" s="194"/>
      <c r="D524" s="199"/>
      <c r="E524" s="213"/>
      <c r="F524" s="179"/>
      <c r="G524" s="192" t="str">
        <f>IF(OR(H524="",'Fiche perso'!$AF$3=""),"",IF(MATCH(I524,Tableau!$AK$3:$AK$5,0)&lt;=MATCH('Fiche perso'!$AF$3,Tableau!$AK$3:$AK$5,0),H524,""))</f>
        <v/>
      </c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200"/>
      <c r="T524" s="200"/>
      <c r="U524" s="192" t="str">
        <f>IF(OR(V524="",'Fiche perso'!$AF$3=""),"",IF(MATCH(W524,Tableau!$AK$3:$AK$5,0)&lt;=MATCH('Fiche perso'!$AF$3,Tableau!$AK$3:$AK$5,0),V524,""))</f>
        <v/>
      </c>
      <c r="V524" s="151"/>
      <c r="W524" s="194"/>
      <c r="X524" s="213"/>
    </row>
    <row r="525">
      <c r="A525" s="192" t="str">
        <f>IF(OR(C525="",'Fiche perso'!$AF$3=""),"",IF(MATCH(C525,Tableau!$AK$3:$AK$5,0)&lt;=MATCH('Fiche perso'!$AF$3,Tableau!$AK$3:$AK$5,0),B525,""))</f>
        <v/>
      </c>
      <c r="B525" s="194"/>
      <c r="C525" s="194"/>
      <c r="D525" s="199"/>
      <c r="E525" s="213"/>
      <c r="F525" s="179"/>
      <c r="G525" s="192" t="str">
        <f>IF(OR(H525="",'Fiche perso'!$AF$3=""),"",IF(MATCH(I525,Tableau!$AK$3:$AK$5,0)&lt;=MATCH('Fiche perso'!$AF$3,Tableau!$AK$3:$AK$5,0),H525,""))</f>
        <v/>
      </c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200"/>
      <c r="T525" s="200"/>
      <c r="U525" s="192" t="str">
        <f>IF(OR(V525="",'Fiche perso'!$AF$3=""),"",IF(MATCH(W525,Tableau!$AK$3:$AK$5,0)&lt;=MATCH('Fiche perso'!$AF$3,Tableau!$AK$3:$AK$5,0),V525,""))</f>
        <v/>
      </c>
      <c r="V525" s="151"/>
      <c r="W525" s="194"/>
      <c r="X525" s="213"/>
    </row>
    <row r="526">
      <c r="A526" s="192" t="str">
        <f>IF(OR(C526="",'Fiche perso'!$AF$3=""),"",IF(MATCH(C526,Tableau!$AK$3:$AK$5,0)&lt;=MATCH('Fiche perso'!$AF$3,Tableau!$AK$3:$AK$5,0),B526,""))</f>
        <v/>
      </c>
      <c r="B526" s="194"/>
      <c r="C526" s="194"/>
      <c r="D526" s="199"/>
      <c r="E526" s="213"/>
      <c r="F526" s="179"/>
      <c r="G526" s="192" t="str">
        <f>IF(OR(H526="",'Fiche perso'!$AF$3=""),"",IF(MATCH(I526,Tableau!$AK$3:$AK$5,0)&lt;=MATCH('Fiche perso'!$AF$3,Tableau!$AK$3:$AK$5,0),H526,""))</f>
        <v/>
      </c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200"/>
      <c r="T526" s="200"/>
      <c r="U526" s="192" t="str">
        <f>IF(OR(V526="",'Fiche perso'!$AF$3=""),"",IF(MATCH(W526,Tableau!$AK$3:$AK$5,0)&lt;=MATCH('Fiche perso'!$AF$3,Tableau!$AK$3:$AK$5,0),V526,""))</f>
        <v/>
      </c>
      <c r="V526" s="151"/>
      <c r="W526" s="194"/>
      <c r="X526" s="213"/>
    </row>
    <row r="527">
      <c r="A527" s="192" t="str">
        <f>IF(OR(C527="",'Fiche perso'!$AF$3=""),"",IF(MATCH(C527,Tableau!$AK$3:$AK$5,0)&lt;=MATCH('Fiche perso'!$AF$3,Tableau!$AK$3:$AK$5,0),B527,""))</f>
        <v/>
      </c>
      <c r="B527" s="194"/>
      <c r="C527" s="194"/>
      <c r="D527" s="199"/>
      <c r="E527" s="213"/>
      <c r="F527" s="179"/>
      <c r="G527" s="192" t="str">
        <f>IF(OR(H527="",'Fiche perso'!$AF$3=""),"",IF(MATCH(I527,Tableau!$AK$3:$AK$5,0)&lt;=MATCH('Fiche perso'!$AF$3,Tableau!$AK$3:$AK$5,0),H527,""))</f>
        <v/>
      </c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200"/>
      <c r="T527" s="200"/>
      <c r="U527" s="192" t="str">
        <f>IF(OR(V527="",'Fiche perso'!$AF$3=""),"",IF(MATCH(W527,Tableau!$AK$3:$AK$5,0)&lt;=MATCH('Fiche perso'!$AF$3,Tableau!$AK$3:$AK$5,0),V527,""))</f>
        <v/>
      </c>
      <c r="V527" s="151"/>
      <c r="W527" s="194"/>
      <c r="X527" s="213"/>
    </row>
    <row r="528">
      <c r="A528" s="192" t="str">
        <f>IF(OR(C528="",'Fiche perso'!$AF$3=""),"",IF(MATCH(C528,Tableau!$AK$3:$AK$5,0)&lt;=MATCH('Fiche perso'!$AF$3,Tableau!$AK$3:$AK$5,0),B528,""))</f>
        <v/>
      </c>
      <c r="B528" s="194"/>
      <c r="C528" s="194"/>
      <c r="D528" s="199"/>
      <c r="E528" s="213"/>
      <c r="F528" s="179"/>
      <c r="G528" s="192" t="str">
        <f>IF(OR(H528="",'Fiche perso'!$AF$3=""),"",IF(MATCH(I528,Tableau!$AK$3:$AK$5,0)&lt;=MATCH('Fiche perso'!$AF$3,Tableau!$AK$3:$AK$5,0),H528,""))</f>
        <v/>
      </c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200"/>
      <c r="T528" s="200"/>
      <c r="U528" s="192" t="str">
        <f>IF(OR(V528="",'Fiche perso'!$AF$3=""),"",IF(MATCH(W528,Tableau!$AK$3:$AK$5,0)&lt;=MATCH('Fiche perso'!$AF$3,Tableau!$AK$3:$AK$5,0),V528,""))</f>
        <v/>
      </c>
      <c r="V528" s="151"/>
      <c r="W528" s="194"/>
      <c r="X528" s="213"/>
    </row>
    <row r="529">
      <c r="A529" s="192" t="str">
        <f>IF(OR(C529="",'Fiche perso'!$AF$3=""),"",IF(MATCH(C529,Tableau!$AK$3:$AK$5,0)&lt;=MATCH('Fiche perso'!$AF$3,Tableau!$AK$3:$AK$5,0),B529,""))</f>
        <v/>
      </c>
      <c r="B529" s="194"/>
      <c r="C529" s="194"/>
      <c r="D529" s="199"/>
      <c r="E529" s="213"/>
      <c r="F529" s="179"/>
      <c r="G529" s="192" t="str">
        <f>IF(OR(H529="",'Fiche perso'!$AF$3=""),"",IF(MATCH(I529,Tableau!$AK$3:$AK$5,0)&lt;=MATCH('Fiche perso'!$AF$3,Tableau!$AK$3:$AK$5,0),H529,""))</f>
        <v/>
      </c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200"/>
      <c r="T529" s="200"/>
      <c r="U529" s="192" t="str">
        <f>IF(OR(V529="",'Fiche perso'!$AF$3=""),"",IF(MATCH(W529,Tableau!$AK$3:$AK$5,0)&lt;=MATCH('Fiche perso'!$AF$3,Tableau!$AK$3:$AK$5,0),V529,""))</f>
        <v/>
      </c>
      <c r="V529" s="151"/>
      <c r="W529" s="194"/>
      <c r="X529" s="213"/>
    </row>
    <row r="530">
      <c r="A530" s="192" t="str">
        <f>IF(OR(C530="",'Fiche perso'!$AF$3=""),"",IF(MATCH(C530,Tableau!$AK$3:$AK$5,0)&lt;=MATCH('Fiche perso'!$AF$3,Tableau!$AK$3:$AK$5,0),B530,""))</f>
        <v/>
      </c>
      <c r="B530" s="194"/>
      <c r="C530" s="194"/>
      <c r="D530" s="199"/>
      <c r="E530" s="213"/>
      <c r="F530" s="179"/>
      <c r="G530" s="192" t="str">
        <f>IF(OR(H530="",'Fiche perso'!$AF$3=""),"",IF(MATCH(I530,Tableau!$AK$3:$AK$5,0)&lt;=MATCH('Fiche perso'!$AF$3,Tableau!$AK$3:$AK$5,0),H530,""))</f>
        <v/>
      </c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200"/>
      <c r="T530" s="200"/>
      <c r="U530" s="192" t="str">
        <f>IF(OR(V530="",'Fiche perso'!$AF$3=""),"",IF(MATCH(W530,Tableau!$AK$3:$AK$5,0)&lt;=MATCH('Fiche perso'!$AF$3,Tableau!$AK$3:$AK$5,0),V530,""))</f>
        <v/>
      </c>
      <c r="V530" s="151"/>
      <c r="W530" s="194"/>
      <c r="X530" s="213"/>
    </row>
    <row r="531">
      <c r="A531" s="192" t="str">
        <f>IF(OR(C531="",'Fiche perso'!$AF$3=""),"",IF(MATCH(C531,Tableau!$AK$3:$AK$5,0)&lt;=MATCH('Fiche perso'!$AF$3,Tableau!$AK$3:$AK$5,0),B531,""))</f>
        <v/>
      </c>
      <c r="B531" s="194"/>
      <c r="C531" s="194"/>
      <c r="D531" s="199"/>
      <c r="E531" s="213"/>
      <c r="F531" s="179"/>
      <c r="G531" s="192" t="str">
        <f>IF(OR(H531="",'Fiche perso'!$AF$3=""),"",IF(MATCH(I531,Tableau!$AK$3:$AK$5,0)&lt;=MATCH('Fiche perso'!$AF$3,Tableau!$AK$3:$AK$5,0),H531,""))</f>
        <v/>
      </c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200"/>
      <c r="T531" s="200"/>
      <c r="U531" s="192" t="str">
        <f>IF(OR(V531="",'Fiche perso'!$AF$3=""),"",IF(MATCH(W531,Tableau!$AK$3:$AK$5,0)&lt;=MATCH('Fiche perso'!$AF$3,Tableau!$AK$3:$AK$5,0),V531,""))</f>
        <v/>
      </c>
      <c r="V531" s="151"/>
      <c r="W531" s="194"/>
      <c r="X531" s="213"/>
    </row>
    <row r="532">
      <c r="A532" s="192" t="str">
        <f>IF(OR(C532="",'Fiche perso'!$AF$3=""),"",IF(MATCH(C532,Tableau!$AK$3:$AK$5,0)&lt;=MATCH('Fiche perso'!$AF$3,Tableau!$AK$3:$AK$5,0),B532,""))</f>
        <v/>
      </c>
      <c r="B532" s="194"/>
      <c r="C532" s="194"/>
      <c r="D532" s="199"/>
      <c r="E532" s="213"/>
      <c r="F532" s="179"/>
      <c r="G532" s="192" t="str">
        <f>IF(OR(H532="",'Fiche perso'!$AF$3=""),"",IF(MATCH(I532,Tableau!$AK$3:$AK$5,0)&lt;=MATCH('Fiche perso'!$AF$3,Tableau!$AK$3:$AK$5,0),H532,""))</f>
        <v/>
      </c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200"/>
      <c r="T532" s="200"/>
      <c r="U532" s="192" t="str">
        <f>IF(OR(V532="",'Fiche perso'!$AF$3=""),"",IF(MATCH(W532,Tableau!$AK$3:$AK$5,0)&lt;=MATCH('Fiche perso'!$AF$3,Tableau!$AK$3:$AK$5,0),V532,""))</f>
        <v/>
      </c>
      <c r="V532" s="151"/>
      <c r="W532" s="194"/>
      <c r="X532" s="213"/>
    </row>
    <row r="533">
      <c r="A533" s="192" t="str">
        <f>IF(OR(C533="",'Fiche perso'!$AF$3=""),"",IF(MATCH(C533,Tableau!$AK$3:$AK$5,0)&lt;=MATCH('Fiche perso'!$AF$3,Tableau!$AK$3:$AK$5,0),B533,""))</f>
        <v/>
      </c>
      <c r="B533" s="194"/>
      <c r="C533" s="194"/>
      <c r="D533" s="199"/>
      <c r="E533" s="213"/>
      <c r="F533" s="179"/>
      <c r="G533" s="192" t="str">
        <f>IF(OR(H533="",'Fiche perso'!$AF$3=""),"",IF(MATCH(I533,Tableau!$AK$3:$AK$5,0)&lt;=MATCH('Fiche perso'!$AF$3,Tableau!$AK$3:$AK$5,0),H533,""))</f>
        <v/>
      </c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200"/>
      <c r="T533" s="200"/>
      <c r="U533" s="192" t="str">
        <f>IF(OR(V533="",'Fiche perso'!$AF$3=""),"",IF(MATCH(W533,Tableau!$AK$3:$AK$5,0)&lt;=MATCH('Fiche perso'!$AF$3,Tableau!$AK$3:$AK$5,0),V533,""))</f>
        <v/>
      </c>
      <c r="V533" s="151"/>
      <c r="W533" s="194"/>
      <c r="X533" s="213"/>
    </row>
    <row r="534">
      <c r="A534" s="192" t="str">
        <f>IF(OR(C534="",'Fiche perso'!$AF$3=""),"",IF(MATCH(C534,Tableau!$AK$3:$AK$5,0)&lt;=MATCH('Fiche perso'!$AF$3,Tableau!$AK$3:$AK$5,0),B534,""))</f>
        <v/>
      </c>
      <c r="B534" s="194"/>
      <c r="C534" s="194"/>
      <c r="D534" s="199"/>
      <c r="E534" s="213"/>
      <c r="F534" s="179"/>
      <c r="G534" s="192" t="str">
        <f>IF(OR(H534="",'Fiche perso'!$AF$3=""),"",IF(MATCH(I534,Tableau!$AK$3:$AK$5,0)&lt;=MATCH('Fiche perso'!$AF$3,Tableau!$AK$3:$AK$5,0),H534,""))</f>
        <v/>
      </c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200"/>
      <c r="T534" s="200"/>
      <c r="U534" s="192" t="str">
        <f>IF(OR(V534="",'Fiche perso'!$AF$3=""),"",IF(MATCH(W534,Tableau!$AK$3:$AK$5,0)&lt;=MATCH('Fiche perso'!$AF$3,Tableau!$AK$3:$AK$5,0),V534,""))</f>
        <v/>
      </c>
      <c r="V534" s="151"/>
      <c r="W534" s="194"/>
      <c r="X534" s="213"/>
    </row>
    <row r="535">
      <c r="A535" s="192" t="str">
        <f>IF(OR(C535="",'Fiche perso'!$AF$3=""),"",IF(MATCH(C535,Tableau!$AK$3:$AK$5,0)&lt;=MATCH('Fiche perso'!$AF$3,Tableau!$AK$3:$AK$5,0),B535,""))</f>
        <v/>
      </c>
      <c r="B535" s="194"/>
      <c r="C535" s="194"/>
      <c r="D535" s="199"/>
      <c r="E535" s="213"/>
      <c r="F535" s="179"/>
      <c r="G535" s="192" t="str">
        <f>IF(OR(H535="",'Fiche perso'!$AF$3=""),"",IF(MATCH(I535,Tableau!$AK$3:$AK$5,0)&lt;=MATCH('Fiche perso'!$AF$3,Tableau!$AK$3:$AK$5,0),H535,""))</f>
        <v/>
      </c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200"/>
      <c r="T535" s="200"/>
      <c r="U535" s="192" t="str">
        <f>IF(OR(V535="",'Fiche perso'!$AF$3=""),"",IF(MATCH(W535,Tableau!$AK$3:$AK$5,0)&lt;=MATCH('Fiche perso'!$AF$3,Tableau!$AK$3:$AK$5,0),V535,""))</f>
        <v/>
      </c>
      <c r="V535" s="151"/>
      <c r="W535" s="194"/>
      <c r="X535" s="213"/>
    </row>
    <row r="536">
      <c r="A536" s="192" t="str">
        <f>IF(OR(C536="",'Fiche perso'!$AF$3=""),"",IF(MATCH(C536,Tableau!$AK$3:$AK$5,0)&lt;=MATCH('Fiche perso'!$AF$3,Tableau!$AK$3:$AK$5,0),B536,""))</f>
        <v/>
      </c>
      <c r="B536" s="194"/>
      <c r="C536" s="194"/>
      <c r="D536" s="199"/>
      <c r="E536" s="213"/>
      <c r="F536" s="179"/>
      <c r="G536" s="192" t="str">
        <f>IF(OR(H536="",'Fiche perso'!$AF$3=""),"",IF(MATCH(I536,Tableau!$AK$3:$AK$5,0)&lt;=MATCH('Fiche perso'!$AF$3,Tableau!$AK$3:$AK$5,0),H536,""))</f>
        <v/>
      </c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200"/>
      <c r="T536" s="200"/>
      <c r="U536" s="192" t="str">
        <f>IF(OR(V536="",'Fiche perso'!$AF$3=""),"",IF(MATCH(W536,Tableau!$AK$3:$AK$5,0)&lt;=MATCH('Fiche perso'!$AF$3,Tableau!$AK$3:$AK$5,0),V536,""))</f>
        <v/>
      </c>
      <c r="V536" s="151"/>
      <c r="W536" s="194"/>
      <c r="X536" s="213"/>
    </row>
    <row r="537">
      <c r="A537" s="192" t="str">
        <f>IF(OR(C537="",'Fiche perso'!$AF$3=""),"",IF(MATCH(C537,Tableau!$AK$3:$AK$5,0)&lt;=MATCH('Fiche perso'!$AF$3,Tableau!$AK$3:$AK$5,0),B537,""))</f>
        <v/>
      </c>
      <c r="B537" s="194"/>
      <c r="C537" s="194"/>
      <c r="D537" s="199"/>
      <c r="E537" s="213"/>
      <c r="F537" s="179"/>
      <c r="G537" s="192" t="str">
        <f>IF(OR(H537="",'Fiche perso'!$AF$3=""),"",IF(MATCH(I537,Tableau!$AK$3:$AK$5,0)&lt;=MATCH('Fiche perso'!$AF$3,Tableau!$AK$3:$AK$5,0),H537,""))</f>
        <v/>
      </c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200"/>
      <c r="T537" s="200"/>
      <c r="U537" s="192" t="str">
        <f>IF(OR(V537="",'Fiche perso'!$AF$3=""),"",IF(MATCH(W537,Tableau!$AK$3:$AK$5,0)&lt;=MATCH('Fiche perso'!$AF$3,Tableau!$AK$3:$AK$5,0),V537,""))</f>
        <v/>
      </c>
      <c r="V537" s="151"/>
      <c r="W537" s="194"/>
      <c r="X537" s="213"/>
    </row>
    <row r="538">
      <c r="A538" s="192" t="str">
        <f>IF(OR(C538="",'Fiche perso'!$AF$3=""),"",IF(MATCH(C538,Tableau!$AK$3:$AK$5,0)&lt;=MATCH('Fiche perso'!$AF$3,Tableau!$AK$3:$AK$5,0),B538,""))</f>
        <v/>
      </c>
      <c r="B538" s="194"/>
      <c r="C538" s="194"/>
      <c r="D538" s="199"/>
      <c r="E538" s="213"/>
      <c r="F538" s="179"/>
      <c r="G538" s="192" t="str">
        <f>IF(OR(H538="",'Fiche perso'!$AF$3=""),"",IF(MATCH(I538,Tableau!$AK$3:$AK$5,0)&lt;=MATCH('Fiche perso'!$AF$3,Tableau!$AK$3:$AK$5,0),H538,""))</f>
        <v/>
      </c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200"/>
      <c r="T538" s="200"/>
      <c r="U538" s="192" t="str">
        <f>IF(OR(V538="",'Fiche perso'!$AF$3=""),"",IF(MATCH(W538,Tableau!$AK$3:$AK$5,0)&lt;=MATCH('Fiche perso'!$AF$3,Tableau!$AK$3:$AK$5,0),V538,""))</f>
        <v/>
      </c>
      <c r="V538" s="151"/>
      <c r="W538" s="194"/>
      <c r="X538" s="213"/>
    </row>
    <row r="539">
      <c r="A539" s="192" t="str">
        <f>IF(OR(C539="",'Fiche perso'!$AF$3=""),"",IF(MATCH(C539,Tableau!$AK$3:$AK$5,0)&lt;=MATCH('Fiche perso'!$AF$3,Tableau!$AK$3:$AK$5,0),B539,""))</f>
        <v/>
      </c>
      <c r="B539" s="194"/>
      <c r="C539" s="194"/>
      <c r="D539" s="199"/>
      <c r="E539" s="213"/>
      <c r="F539" s="179"/>
      <c r="G539" s="192" t="str">
        <f>IF(OR(H539="",'Fiche perso'!$AF$3=""),"",IF(MATCH(I539,Tableau!$AK$3:$AK$5,0)&lt;=MATCH('Fiche perso'!$AF$3,Tableau!$AK$3:$AK$5,0),H539,""))</f>
        <v/>
      </c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200"/>
      <c r="T539" s="200"/>
      <c r="U539" s="192" t="str">
        <f>IF(OR(V539="",'Fiche perso'!$AF$3=""),"",IF(MATCH(W539,Tableau!$AK$3:$AK$5,0)&lt;=MATCH('Fiche perso'!$AF$3,Tableau!$AK$3:$AK$5,0),V539,""))</f>
        <v/>
      </c>
      <c r="V539" s="151"/>
      <c r="W539" s="194"/>
      <c r="X539" s="213"/>
    </row>
    <row r="540">
      <c r="A540" s="192" t="str">
        <f>IF(OR(C540="",'Fiche perso'!$AF$3=""),"",IF(MATCH(C540,Tableau!$AK$3:$AK$5,0)&lt;=MATCH('Fiche perso'!$AF$3,Tableau!$AK$3:$AK$5,0),B540,""))</f>
        <v/>
      </c>
      <c r="B540" s="194"/>
      <c r="C540" s="194"/>
      <c r="D540" s="199"/>
      <c r="E540" s="213"/>
      <c r="F540" s="179"/>
      <c r="G540" s="192" t="str">
        <f>IF(OR(H540="",'Fiche perso'!$AF$3=""),"",IF(MATCH(I540,Tableau!$AK$3:$AK$5,0)&lt;=MATCH('Fiche perso'!$AF$3,Tableau!$AK$3:$AK$5,0),H540,""))</f>
        <v/>
      </c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200"/>
      <c r="T540" s="200"/>
      <c r="U540" s="192" t="str">
        <f>IF(OR(V540="",'Fiche perso'!$AF$3=""),"",IF(MATCH(W540,Tableau!$AK$3:$AK$5,0)&lt;=MATCH('Fiche perso'!$AF$3,Tableau!$AK$3:$AK$5,0),V540,""))</f>
        <v/>
      </c>
      <c r="V540" s="151"/>
      <c r="W540" s="194"/>
      <c r="X540" s="213"/>
    </row>
    <row r="541">
      <c r="A541" s="192" t="str">
        <f>IF(OR(C541="",'Fiche perso'!$AF$3=""),"",IF(MATCH(C541,Tableau!$AK$3:$AK$5,0)&lt;=MATCH('Fiche perso'!$AF$3,Tableau!$AK$3:$AK$5,0),B541,""))</f>
        <v/>
      </c>
      <c r="B541" s="194"/>
      <c r="C541" s="194"/>
      <c r="D541" s="199"/>
      <c r="E541" s="213"/>
      <c r="F541" s="179"/>
      <c r="G541" s="192" t="str">
        <f>IF(OR(H541="",'Fiche perso'!$AF$3=""),"",IF(MATCH(I541,Tableau!$AK$3:$AK$5,0)&lt;=MATCH('Fiche perso'!$AF$3,Tableau!$AK$3:$AK$5,0),H541,""))</f>
        <v/>
      </c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200"/>
      <c r="T541" s="200"/>
      <c r="U541" s="192" t="str">
        <f>IF(OR(V541="",'Fiche perso'!$AF$3=""),"",IF(MATCH(W541,Tableau!$AK$3:$AK$5,0)&lt;=MATCH('Fiche perso'!$AF$3,Tableau!$AK$3:$AK$5,0),V541,""))</f>
        <v/>
      </c>
      <c r="V541" s="151"/>
      <c r="W541" s="194"/>
      <c r="X541" s="213"/>
    </row>
    <row r="542">
      <c r="A542" s="192" t="str">
        <f>IF(OR(C542="",'Fiche perso'!$AF$3=""),"",IF(MATCH(C542,Tableau!$AK$3:$AK$5,0)&lt;=MATCH('Fiche perso'!$AF$3,Tableau!$AK$3:$AK$5,0),B542,""))</f>
        <v/>
      </c>
      <c r="B542" s="194"/>
      <c r="C542" s="194"/>
      <c r="D542" s="199"/>
      <c r="E542" s="213"/>
      <c r="F542" s="179"/>
      <c r="G542" s="192" t="str">
        <f>IF(OR(H542="",'Fiche perso'!$AF$3=""),"",IF(MATCH(I542,Tableau!$AK$3:$AK$5,0)&lt;=MATCH('Fiche perso'!$AF$3,Tableau!$AK$3:$AK$5,0),H542,""))</f>
        <v/>
      </c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200"/>
      <c r="T542" s="200"/>
      <c r="U542" s="192" t="str">
        <f>IF(OR(V542="",'Fiche perso'!$AF$3=""),"",IF(MATCH(W542,Tableau!$AK$3:$AK$5,0)&lt;=MATCH('Fiche perso'!$AF$3,Tableau!$AK$3:$AK$5,0),V542,""))</f>
        <v/>
      </c>
      <c r="V542" s="151"/>
      <c r="W542" s="194"/>
      <c r="X542" s="213"/>
    </row>
    <row r="543">
      <c r="A543" s="192" t="str">
        <f>IF(OR(C543="",'Fiche perso'!$AF$3=""),"",IF(MATCH(C543,Tableau!$AK$3:$AK$5,0)&lt;=MATCH('Fiche perso'!$AF$3,Tableau!$AK$3:$AK$5,0),B543,""))</f>
        <v/>
      </c>
      <c r="B543" s="194"/>
      <c r="C543" s="194"/>
      <c r="D543" s="199"/>
      <c r="E543" s="213"/>
      <c r="F543" s="179"/>
      <c r="G543" s="192" t="str">
        <f>IF(OR(H543="",'Fiche perso'!$AF$3=""),"",IF(MATCH(I543,Tableau!$AK$3:$AK$5,0)&lt;=MATCH('Fiche perso'!$AF$3,Tableau!$AK$3:$AK$5,0),H543,""))</f>
        <v/>
      </c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200"/>
      <c r="T543" s="200"/>
      <c r="U543" s="192" t="str">
        <f>IF(OR(V543="",'Fiche perso'!$AF$3=""),"",IF(MATCH(W543,Tableau!$AK$3:$AK$5,0)&lt;=MATCH('Fiche perso'!$AF$3,Tableau!$AK$3:$AK$5,0),V543,""))</f>
        <v/>
      </c>
      <c r="V543" s="151"/>
      <c r="W543" s="194"/>
      <c r="X543" s="213"/>
    </row>
    <row r="544">
      <c r="A544" s="192" t="str">
        <f>IF(OR(C544="",'Fiche perso'!$AF$3=""),"",IF(MATCH(C544,Tableau!$AK$3:$AK$5,0)&lt;=MATCH('Fiche perso'!$AF$3,Tableau!$AK$3:$AK$5,0),B544,""))</f>
        <v/>
      </c>
      <c r="B544" s="194"/>
      <c r="C544" s="194"/>
      <c r="D544" s="199"/>
      <c r="E544" s="213"/>
      <c r="F544" s="179"/>
      <c r="G544" s="192" t="str">
        <f>IF(OR(H544="",'Fiche perso'!$AF$3=""),"",IF(MATCH(I544,Tableau!$AK$3:$AK$5,0)&lt;=MATCH('Fiche perso'!$AF$3,Tableau!$AK$3:$AK$5,0),H544,""))</f>
        <v/>
      </c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200"/>
      <c r="T544" s="200"/>
      <c r="U544" s="192" t="str">
        <f>IF(OR(V544="",'Fiche perso'!$AF$3=""),"",IF(MATCH(W544,Tableau!$AK$3:$AK$5,0)&lt;=MATCH('Fiche perso'!$AF$3,Tableau!$AK$3:$AK$5,0),V544,""))</f>
        <v/>
      </c>
      <c r="V544" s="151"/>
      <c r="W544" s="194"/>
      <c r="X544" s="213"/>
    </row>
    <row r="545">
      <c r="A545" s="192" t="str">
        <f>IF(OR(C545="",'Fiche perso'!$AF$3=""),"",IF(MATCH(C545,Tableau!$AK$3:$AK$5,0)&lt;=MATCH('Fiche perso'!$AF$3,Tableau!$AK$3:$AK$5,0),B545,""))</f>
        <v/>
      </c>
      <c r="B545" s="194"/>
      <c r="C545" s="194"/>
      <c r="D545" s="199"/>
      <c r="E545" s="213"/>
      <c r="F545" s="179"/>
      <c r="G545" s="192" t="str">
        <f>IF(OR(H545="",'Fiche perso'!$AF$3=""),"",IF(MATCH(I545,Tableau!$AK$3:$AK$5,0)&lt;=MATCH('Fiche perso'!$AF$3,Tableau!$AK$3:$AK$5,0),H545,""))</f>
        <v/>
      </c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200"/>
      <c r="T545" s="200"/>
      <c r="U545" s="192" t="str">
        <f>IF(OR(V545="",'Fiche perso'!$AF$3=""),"",IF(MATCH(W545,Tableau!$AK$3:$AK$5,0)&lt;=MATCH('Fiche perso'!$AF$3,Tableau!$AK$3:$AK$5,0),V545,""))</f>
        <v/>
      </c>
      <c r="V545" s="151"/>
      <c r="W545" s="194"/>
      <c r="X545" s="213"/>
    </row>
    <row r="546">
      <c r="A546" s="192" t="str">
        <f>IF(OR(C546="",'Fiche perso'!$AF$3=""),"",IF(MATCH(C546,Tableau!$AK$3:$AK$5,0)&lt;=MATCH('Fiche perso'!$AF$3,Tableau!$AK$3:$AK$5,0),B546,""))</f>
        <v/>
      </c>
      <c r="B546" s="194"/>
      <c r="C546" s="194"/>
      <c r="D546" s="199"/>
      <c r="E546" s="213"/>
      <c r="F546" s="179"/>
      <c r="G546" s="192" t="str">
        <f>IF(OR(H546="",'Fiche perso'!$AF$3=""),"",IF(MATCH(I546,Tableau!$AK$3:$AK$5,0)&lt;=MATCH('Fiche perso'!$AF$3,Tableau!$AK$3:$AK$5,0),H546,""))</f>
        <v/>
      </c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200"/>
      <c r="T546" s="200"/>
      <c r="U546" s="192" t="str">
        <f>IF(OR(V546="",'Fiche perso'!$AF$3=""),"",IF(MATCH(W546,Tableau!$AK$3:$AK$5,0)&lt;=MATCH('Fiche perso'!$AF$3,Tableau!$AK$3:$AK$5,0),V546,""))</f>
        <v/>
      </c>
      <c r="V546" s="151"/>
      <c r="W546" s="194"/>
      <c r="X546" s="213"/>
    </row>
    <row r="547">
      <c r="A547" s="192" t="str">
        <f>IF(OR(C547="",'Fiche perso'!$AF$3=""),"",IF(MATCH(C547,Tableau!$AK$3:$AK$5,0)&lt;=MATCH('Fiche perso'!$AF$3,Tableau!$AK$3:$AK$5,0),B547,""))</f>
        <v/>
      </c>
      <c r="B547" s="194"/>
      <c r="C547" s="194"/>
      <c r="D547" s="199"/>
      <c r="E547" s="213"/>
      <c r="F547" s="179"/>
      <c r="G547" s="192" t="str">
        <f>IF(OR(H547="",'Fiche perso'!$AF$3=""),"",IF(MATCH(I547,Tableau!$AK$3:$AK$5,0)&lt;=MATCH('Fiche perso'!$AF$3,Tableau!$AK$3:$AK$5,0),H547,""))</f>
        <v/>
      </c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200"/>
      <c r="T547" s="200"/>
      <c r="U547" s="192" t="str">
        <f>IF(OR(V547="",'Fiche perso'!$AF$3=""),"",IF(MATCH(W547,Tableau!$AK$3:$AK$5,0)&lt;=MATCH('Fiche perso'!$AF$3,Tableau!$AK$3:$AK$5,0),V547,""))</f>
        <v/>
      </c>
      <c r="V547" s="151"/>
      <c r="W547" s="194"/>
      <c r="X547" s="213"/>
    </row>
    <row r="548">
      <c r="A548" s="192" t="str">
        <f>IF(OR(C548="",'Fiche perso'!$AF$3=""),"",IF(MATCH(C548,Tableau!$AK$3:$AK$5,0)&lt;=MATCH('Fiche perso'!$AF$3,Tableau!$AK$3:$AK$5,0),B548,""))</f>
        <v/>
      </c>
      <c r="B548" s="194"/>
      <c r="C548" s="194"/>
      <c r="D548" s="199"/>
      <c r="E548" s="213"/>
      <c r="F548" s="179"/>
      <c r="G548" s="192" t="str">
        <f>IF(OR(H548="",'Fiche perso'!$AF$3=""),"",IF(MATCH(I548,Tableau!$AK$3:$AK$5,0)&lt;=MATCH('Fiche perso'!$AF$3,Tableau!$AK$3:$AK$5,0),H548,""))</f>
        <v/>
      </c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200"/>
      <c r="T548" s="200"/>
      <c r="U548" s="192" t="str">
        <f>IF(OR(V548="",'Fiche perso'!$AF$3=""),"",IF(MATCH(W548,Tableau!$AK$3:$AK$5,0)&lt;=MATCH('Fiche perso'!$AF$3,Tableau!$AK$3:$AK$5,0),V548,""))</f>
        <v/>
      </c>
      <c r="V548" s="151"/>
      <c r="W548" s="194"/>
      <c r="X548" s="213"/>
    </row>
    <row r="549">
      <c r="A549" s="192" t="str">
        <f>IF(OR(C549="",'Fiche perso'!$AF$3=""),"",IF(MATCH(C549,Tableau!$AK$3:$AK$5,0)&lt;=MATCH('Fiche perso'!$AF$3,Tableau!$AK$3:$AK$5,0),B549,""))</f>
        <v/>
      </c>
      <c r="B549" s="194"/>
      <c r="C549" s="194"/>
      <c r="D549" s="199"/>
      <c r="E549" s="213"/>
      <c r="F549" s="179"/>
      <c r="G549" s="192" t="str">
        <f>IF(OR(H549="",'Fiche perso'!$AF$3=""),"",IF(MATCH(I549,Tableau!$AK$3:$AK$5,0)&lt;=MATCH('Fiche perso'!$AF$3,Tableau!$AK$3:$AK$5,0),H549,""))</f>
        <v/>
      </c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200"/>
      <c r="T549" s="200"/>
      <c r="U549" s="192" t="str">
        <f>IF(OR(V549="",'Fiche perso'!$AF$3=""),"",IF(MATCH(W549,Tableau!$AK$3:$AK$5,0)&lt;=MATCH('Fiche perso'!$AF$3,Tableau!$AK$3:$AK$5,0),V549,""))</f>
        <v/>
      </c>
      <c r="V549" s="151"/>
      <c r="W549" s="194"/>
      <c r="X549" s="213"/>
    </row>
    <row r="550">
      <c r="A550" s="192" t="str">
        <f>IF(OR(C550="",'Fiche perso'!$AF$3=""),"",IF(MATCH(C550,Tableau!$AK$3:$AK$5,0)&lt;=MATCH('Fiche perso'!$AF$3,Tableau!$AK$3:$AK$5,0),B550,""))</f>
        <v/>
      </c>
      <c r="B550" s="194"/>
      <c r="C550" s="194"/>
      <c r="D550" s="199"/>
      <c r="E550" s="213"/>
      <c r="F550" s="179"/>
      <c r="G550" s="192" t="str">
        <f>IF(OR(H550="",'Fiche perso'!$AF$3=""),"",IF(MATCH(I550,Tableau!$AK$3:$AK$5,0)&lt;=MATCH('Fiche perso'!$AF$3,Tableau!$AK$3:$AK$5,0),H550,""))</f>
        <v/>
      </c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200"/>
      <c r="T550" s="200"/>
      <c r="U550" s="192" t="str">
        <f>IF(OR(V550="",'Fiche perso'!$AF$3=""),"",IF(MATCH(W550,Tableau!$AK$3:$AK$5,0)&lt;=MATCH('Fiche perso'!$AF$3,Tableau!$AK$3:$AK$5,0),V550,""))</f>
        <v/>
      </c>
      <c r="V550" s="151"/>
      <c r="W550" s="194"/>
      <c r="X550" s="213"/>
    </row>
    <row r="551">
      <c r="A551" s="192" t="str">
        <f>IF(OR(C551="",'Fiche perso'!$AF$3=""),"",IF(MATCH(C551,Tableau!$AK$3:$AK$5,0)&lt;=MATCH('Fiche perso'!$AF$3,Tableau!$AK$3:$AK$5,0),B551,""))</f>
        <v/>
      </c>
      <c r="B551" s="194"/>
      <c r="C551" s="194"/>
      <c r="D551" s="199"/>
      <c r="E551" s="213"/>
      <c r="F551" s="179"/>
      <c r="G551" s="192" t="str">
        <f>IF(OR(H551="",'Fiche perso'!$AF$3=""),"",IF(MATCH(I551,Tableau!$AK$3:$AK$5,0)&lt;=MATCH('Fiche perso'!$AF$3,Tableau!$AK$3:$AK$5,0),H551,""))</f>
        <v/>
      </c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200"/>
      <c r="T551" s="200"/>
      <c r="U551" s="192" t="str">
        <f>IF(OR(V551="",'Fiche perso'!$AF$3=""),"",IF(MATCH(W551,Tableau!$AK$3:$AK$5,0)&lt;=MATCH('Fiche perso'!$AF$3,Tableau!$AK$3:$AK$5,0),V551,""))</f>
        <v/>
      </c>
      <c r="V551" s="151"/>
      <c r="W551" s="194"/>
      <c r="X551" s="213"/>
    </row>
    <row r="552">
      <c r="A552" s="192" t="str">
        <f>IF(OR(C552="",'Fiche perso'!$AF$3=""),"",IF(MATCH(C552,Tableau!$AK$3:$AK$5,0)&lt;=MATCH('Fiche perso'!$AF$3,Tableau!$AK$3:$AK$5,0),B552,""))</f>
        <v/>
      </c>
      <c r="B552" s="194"/>
      <c r="C552" s="194"/>
      <c r="D552" s="199"/>
      <c r="E552" s="213"/>
      <c r="F552" s="179"/>
      <c r="G552" s="192" t="str">
        <f>IF(OR(H552="",'Fiche perso'!$AF$3=""),"",IF(MATCH(I552,Tableau!$AK$3:$AK$5,0)&lt;=MATCH('Fiche perso'!$AF$3,Tableau!$AK$3:$AK$5,0),H552,""))</f>
        <v/>
      </c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200"/>
      <c r="T552" s="200"/>
      <c r="U552" s="192" t="str">
        <f>IF(OR(V552="",'Fiche perso'!$AF$3=""),"",IF(MATCH(W552,Tableau!$AK$3:$AK$5,0)&lt;=MATCH('Fiche perso'!$AF$3,Tableau!$AK$3:$AK$5,0),V552,""))</f>
        <v/>
      </c>
      <c r="V552" s="151"/>
      <c r="W552" s="194"/>
      <c r="X552" s="213"/>
    </row>
    <row r="553">
      <c r="A553" s="192" t="str">
        <f>IF(OR(C553="",'Fiche perso'!$AF$3=""),"",IF(MATCH(C553,Tableau!$AK$3:$AK$5,0)&lt;=MATCH('Fiche perso'!$AF$3,Tableau!$AK$3:$AK$5,0),B553,""))</f>
        <v/>
      </c>
      <c r="B553" s="194"/>
      <c r="C553" s="194"/>
      <c r="D553" s="199"/>
      <c r="E553" s="213"/>
      <c r="F553" s="179"/>
      <c r="G553" s="192" t="str">
        <f>IF(OR(H553="",'Fiche perso'!$AF$3=""),"",IF(MATCH(I553,Tableau!$AK$3:$AK$5,0)&lt;=MATCH('Fiche perso'!$AF$3,Tableau!$AK$3:$AK$5,0),H553,""))</f>
        <v/>
      </c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200"/>
      <c r="T553" s="200"/>
      <c r="U553" s="192" t="str">
        <f>IF(OR(V553="",'Fiche perso'!$AF$3=""),"",IF(MATCH(W553,Tableau!$AK$3:$AK$5,0)&lt;=MATCH('Fiche perso'!$AF$3,Tableau!$AK$3:$AK$5,0),V553,""))</f>
        <v/>
      </c>
      <c r="V553" s="151"/>
      <c r="W553" s="194"/>
      <c r="X553" s="213"/>
    </row>
    <row r="554">
      <c r="A554" s="192" t="str">
        <f>IF(OR(C554="",'Fiche perso'!$AF$3=""),"",IF(MATCH(C554,Tableau!$AK$3:$AK$5,0)&lt;=MATCH('Fiche perso'!$AF$3,Tableau!$AK$3:$AK$5,0),B554,""))</f>
        <v/>
      </c>
      <c r="B554" s="194"/>
      <c r="C554" s="194"/>
      <c r="D554" s="199"/>
      <c r="E554" s="213"/>
      <c r="F554" s="179"/>
      <c r="G554" s="192" t="str">
        <f>IF(OR(H554="",'Fiche perso'!$AF$3=""),"",IF(MATCH(I554,Tableau!$AK$3:$AK$5,0)&lt;=MATCH('Fiche perso'!$AF$3,Tableau!$AK$3:$AK$5,0),H554,""))</f>
        <v/>
      </c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200"/>
      <c r="T554" s="200"/>
      <c r="U554" s="192" t="str">
        <f>IF(OR(V554="",'Fiche perso'!$AF$3=""),"",IF(MATCH(W554,Tableau!$AK$3:$AK$5,0)&lt;=MATCH('Fiche perso'!$AF$3,Tableau!$AK$3:$AK$5,0),V554,""))</f>
        <v/>
      </c>
      <c r="V554" s="151"/>
      <c r="W554" s="194"/>
      <c r="X554" s="213"/>
    </row>
    <row r="555">
      <c r="A555" s="192" t="str">
        <f>IF(OR(C555="",'Fiche perso'!$AF$3=""),"",IF(MATCH(C555,Tableau!$AK$3:$AK$5,0)&lt;=MATCH('Fiche perso'!$AF$3,Tableau!$AK$3:$AK$5,0),B555,""))</f>
        <v/>
      </c>
      <c r="B555" s="194"/>
      <c r="C555" s="194"/>
      <c r="D555" s="199"/>
      <c r="E555" s="213"/>
      <c r="F555" s="179"/>
      <c r="G555" s="192" t="str">
        <f>IF(OR(H555="",'Fiche perso'!$AF$3=""),"",IF(MATCH(I555,Tableau!$AK$3:$AK$5,0)&lt;=MATCH('Fiche perso'!$AF$3,Tableau!$AK$3:$AK$5,0),H555,""))</f>
        <v/>
      </c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200"/>
      <c r="T555" s="200"/>
      <c r="U555" s="192" t="str">
        <f>IF(OR(V555="",'Fiche perso'!$AF$3=""),"",IF(MATCH(W555,Tableau!$AK$3:$AK$5,0)&lt;=MATCH('Fiche perso'!$AF$3,Tableau!$AK$3:$AK$5,0),V555,""))</f>
        <v/>
      </c>
      <c r="V555" s="151"/>
      <c r="W555" s="194"/>
      <c r="X555" s="213"/>
    </row>
    <row r="556">
      <c r="A556" s="192" t="str">
        <f>IF(OR(C556="",'Fiche perso'!$AF$3=""),"",IF(MATCH(C556,Tableau!$AK$3:$AK$5,0)&lt;=MATCH('Fiche perso'!$AF$3,Tableau!$AK$3:$AK$5,0),B556,""))</f>
        <v/>
      </c>
      <c r="B556" s="194"/>
      <c r="C556" s="194"/>
      <c r="D556" s="199"/>
      <c r="E556" s="213"/>
      <c r="F556" s="179"/>
      <c r="G556" s="192" t="str">
        <f>IF(OR(H556="",'Fiche perso'!$AF$3=""),"",IF(MATCH(I556,Tableau!$AK$3:$AK$5,0)&lt;=MATCH('Fiche perso'!$AF$3,Tableau!$AK$3:$AK$5,0),H556,""))</f>
        <v/>
      </c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200"/>
      <c r="T556" s="200"/>
      <c r="U556" s="192" t="str">
        <f>IF(OR(V556="",'Fiche perso'!$AF$3=""),"",IF(MATCH(W556,Tableau!$AK$3:$AK$5,0)&lt;=MATCH('Fiche perso'!$AF$3,Tableau!$AK$3:$AK$5,0),V556,""))</f>
        <v/>
      </c>
      <c r="V556" s="151"/>
      <c r="W556" s="194"/>
      <c r="X556" s="213"/>
    </row>
    <row r="557">
      <c r="A557" s="192" t="str">
        <f>IF(OR(C557="",'Fiche perso'!$AF$3=""),"",IF(MATCH(C557,Tableau!$AK$3:$AK$5,0)&lt;=MATCH('Fiche perso'!$AF$3,Tableau!$AK$3:$AK$5,0),B557,""))</f>
        <v/>
      </c>
      <c r="B557" s="194"/>
      <c r="C557" s="194"/>
      <c r="D557" s="199"/>
      <c r="E557" s="213"/>
      <c r="F557" s="179"/>
      <c r="G557" s="192" t="str">
        <f>IF(OR(H557="",'Fiche perso'!$AF$3=""),"",IF(MATCH(I557,Tableau!$AK$3:$AK$5,0)&lt;=MATCH('Fiche perso'!$AF$3,Tableau!$AK$3:$AK$5,0),H557,""))</f>
        <v/>
      </c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200"/>
      <c r="T557" s="200"/>
      <c r="U557" s="192" t="str">
        <f>IF(OR(V557="",'Fiche perso'!$AF$3=""),"",IF(MATCH(W557,Tableau!$AK$3:$AK$5,0)&lt;=MATCH('Fiche perso'!$AF$3,Tableau!$AK$3:$AK$5,0),V557,""))</f>
        <v/>
      </c>
      <c r="V557" s="151"/>
      <c r="W557" s="194"/>
      <c r="X557" s="213"/>
    </row>
    <row r="558">
      <c r="A558" s="192" t="str">
        <f>IF(OR(C558="",'Fiche perso'!$AF$3=""),"",IF(MATCH(C558,Tableau!$AK$3:$AK$5,0)&lt;=MATCH('Fiche perso'!$AF$3,Tableau!$AK$3:$AK$5,0),B558,""))</f>
        <v/>
      </c>
      <c r="B558" s="194"/>
      <c r="C558" s="194"/>
      <c r="D558" s="199"/>
      <c r="E558" s="213"/>
      <c r="F558" s="179"/>
      <c r="G558" s="192" t="str">
        <f>IF(OR(H558="",'Fiche perso'!$AF$3=""),"",IF(MATCH(I558,Tableau!$AK$3:$AK$5,0)&lt;=MATCH('Fiche perso'!$AF$3,Tableau!$AK$3:$AK$5,0),H558,""))</f>
        <v/>
      </c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200"/>
      <c r="T558" s="200"/>
      <c r="U558" s="192" t="str">
        <f>IF(OR(V558="",'Fiche perso'!$AF$3=""),"",IF(MATCH(W558,Tableau!$AK$3:$AK$5,0)&lt;=MATCH('Fiche perso'!$AF$3,Tableau!$AK$3:$AK$5,0),V558,""))</f>
        <v/>
      </c>
      <c r="V558" s="151"/>
      <c r="W558" s="194"/>
      <c r="X558" s="213"/>
    </row>
    <row r="559">
      <c r="A559" s="192" t="str">
        <f>IF(OR(C559="",'Fiche perso'!$AF$3=""),"",IF(MATCH(C559,Tableau!$AK$3:$AK$5,0)&lt;=MATCH('Fiche perso'!$AF$3,Tableau!$AK$3:$AK$5,0),B559,""))</f>
        <v/>
      </c>
      <c r="B559" s="194"/>
      <c r="C559" s="194"/>
      <c r="D559" s="199"/>
      <c r="E559" s="213"/>
      <c r="F559" s="179"/>
      <c r="G559" s="192" t="str">
        <f>IF(OR(H559="",'Fiche perso'!$AF$3=""),"",IF(MATCH(I559,Tableau!$AK$3:$AK$5,0)&lt;=MATCH('Fiche perso'!$AF$3,Tableau!$AK$3:$AK$5,0),H559,""))</f>
        <v/>
      </c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200"/>
      <c r="T559" s="200"/>
      <c r="U559" s="192" t="str">
        <f>IF(OR(V559="",'Fiche perso'!$AF$3=""),"",IF(MATCH(W559,Tableau!$AK$3:$AK$5,0)&lt;=MATCH('Fiche perso'!$AF$3,Tableau!$AK$3:$AK$5,0),V559,""))</f>
        <v/>
      </c>
      <c r="V559" s="151"/>
      <c r="W559" s="194"/>
      <c r="X559" s="213"/>
    </row>
    <row r="560">
      <c r="A560" s="192" t="str">
        <f>IF(OR(C560="",'Fiche perso'!$AF$3=""),"",IF(MATCH(C560,Tableau!$AK$3:$AK$5,0)&lt;=MATCH('Fiche perso'!$AF$3,Tableau!$AK$3:$AK$5,0),B560,""))</f>
        <v/>
      </c>
      <c r="B560" s="194"/>
      <c r="C560" s="194"/>
      <c r="D560" s="199"/>
      <c r="E560" s="213"/>
      <c r="F560" s="179"/>
      <c r="G560" s="192" t="str">
        <f>IF(OR(H560="",'Fiche perso'!$AF$3=""),"",IF(MATCH(I560,Tableau!$AK$3:$AK$5,0)&lt;=MATCH('Fiche perso'!$AF$3,Tableau!$AK$3:$AK$5,0),H560,""))</f>
        <v/>
      </c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200"/>
      <c r="T560" s="200"/>
      <c r="U560" s="192" t="str">
        <f>IF(OR(V560="",'Fiche perso'!$AF$3=""),"",IF(MATCH(W560,Tableau!$AK$3:$AK$5,0)&lt;=MATCH('Fiche perso'!$AF$3,Tableau!$AK$3:$AK$5,0),V560,""))</f>
        <v/>
      </c>
      <c r="V560" s="151"/>
      <c r="W560" s="194"/>
      <c r="X560" s="213"/>
    </row>
    <row r="561">
      <c r="A561" s="192" t="str">
        <f>IF(OR(C561="",'Fiche perso'!$AF$3=""),"",IF(MATCH(C561,Tableau!$AK$3:$AK$5,0)&lt;=MATCH('Fiche perso'!$AF$3,Tableau!$AK$3:$AK$5,0),B561,""))</f>
        <v/>
      </c>
      <c r="B561" s="194"/>
      <c r="C561" s="194"/>
      <c r="D561" s="199"/>
      <c r="E561" s="213"/>
      <c r="F561" s="179"/>
      <c r="G561" s="192" t="str">
        <f>IF(OR(H561="",'Fiche perso'!$AF$3=""),"",IF(MATCH(I561,Tableau!$AK$3:$AK$5,0)&lt;=MATCH('Fiche perso'!$AF$3,Tableau!$AK$3:$AK$5,0),H561,""))</f>
        <v/>
      </c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200"/>
      <c r="T561" s="200"/>
      <c r="U561" s="192" t="str">
        <f>IF(OR(V561="",'Fiche perso'!$AF$3=""),"",IF(MATCH(W561,Tableau!$AK$3:$AK$5,0)&lt;=MATCH('Fiche perso'!$AF$3,Tableau!$AK$3:$AK$5,0),V561,""))</f>
        <v/>
      </c>
      <c r="V561" s="151"/>
      <c r="W561" s="194"/>
      <c r="X561" s="213"/>
    </row>
    <row r="562">
      <c r="A562" s="192" t="str">
        <f>IF(OR(C562="",'Fiche perso'!$AF$3=""),"",IF(MATCH(C562,Tableau!$AK$3:$AK$5,0)&lt;=MATCH('Fiche perso'!$AF$3,Tableau!$AK$3:$AK$5,0),B562,""))</f>
        <v/>
      </c>
      <c r="B562" s="194"/>
      <c r="C562" s="194"/>
      <c r="D562" s="199"/>
      <c r="E562" s="213"/>
      <c r="F562" s="179"/>
      <c r="G562" s="192" t="str">
        <f>IF(OR(H562="",'Fiche perso'!$AF$3=""),"",IF(MATCH(I562,Tableau!$AK$3:$AK$5,0)&lt;=MATCH('Fiche perso'!$AF$3,Tableau!$AK$3:$AK$5,0),H562,""))</f>
        <v/>
      </c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200"/>
      <c r="T562" s="200"/>
      <c r="U562" s="192" t="str">
        <f>IF(OR(V562="",'Fiche perso'!$AF$3=""),"",IF(MATCH(W562,Tableau!$AK$3:$AK$5,0)&lt;=MATCH('Fiche perso'!$AF$3,Tableau!$AK$3:$AK$5,0),V562,""))</f>
        <v/>
      </c>
      <c r="V562" s="151"/>
      <c r="W562" s="194"/>
      <c r="X562" s="213"/>
    </row>
    <row r="563">
      <c r="A563" s="192" t="str">
        <f>IF(OR(C563="",'Fiche perso'!$AF$3=""),"",IF(MATCH(C563,Tableau!$AK$3:$AK$5,0)&lt;=MATCH('Fiche perso'!$AF$3,Tableau!$AK$3:$AK$5,0),B563,""))</f>
        <v/>
      </c>
      <c r="B563" s="194"/>
      <c r="C563" s="194"/>
      <c r="D563" s="199"/>
      <c r="E563" s="213"/>
      <c r="F563" s="179"/>
      <c r="G563" s="192" t="str">
        <f>IF(OR(H563="",'Fiche perso'!$AF$3=""),"",IF(MATCH(I563,Tableau!$AK$3:$AK$5,0)&lt;=MATCH('Fiche perso'!$AF$3,Tableau!$AK$3:$AK$5,0),H563,""))</f>
        <v/>
      </c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200"/>
      <c r="T563" s="200"/>
      <c r="U563" s="192" t="str">
        <f>IF(OR(V563="",'Fiche perso'!$AF$3=""),"",IF(MATCH(W563,Tableau!$AK$3:$AK$5,0)&lt;=MATCH('Fiche perso'!$AF$3,Tableau!$AK$3:$AK$5,0),V563,""))</f>
        <v/>
      </c>
      <c r="V563" s="151"/>
      <c r="W563" s="194"/>
      <c r="X563" s="213"/>
    </row>
    <row r="564">
      <c r="A564" s="192" t="str">
        <f>IF(OR(C564="",'Fiche perso'!$AF$3=""),"",IF(MATCH(C564,Tableau!$AK$3:$AK$5,0)&lt;=MATCH('Fiche perso'!$AF$3,Tableau!$AK$3:$AK$5,0),B564,""))</f>
        <v/>
      </c>
      <c r="B564" s="194"/>
      <c r="C564" s="194"/>
      <c r="D564" s="199"/>
      <c r="E564" s="213"/>
      <c r="F564" s="179"/>
      <c r="G564" s="192" t="str">
        <f>IF(OR(H564="",'Fiche perso'!$AF$3=""),"",IF(MATCH(I564,Tableau!$AK$3:$AK$5,0)&lt;=MATCH('Fiche perso'!$AF$3,Tableau!$AK$3:$AK$5,0),H564,""))</f>
        <v/>
      </c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200"/>
      <c r="T564" s="200"/>
      <c r="U564" s="192" t="str">
        <f>IF(OR(V564="",'Fiche perso'!$AF$3=""),"",IF(MATCH(W564,Tableau!$AK$3:$AK$5,0)&lt;=MATCH('Fiche perso'!$AF$3,Tableau!$AK$3:$AK$5,0),V564,""))</f>
        <v/>
      </c>
      <c r="V564" s="151"/>
      <c r="W564" s="194"/>
      <c r="X564" s="213"/>
    </row>
    <row r="565">
      <c r="A565" s="192" t="str">
        <f>IF(OR(C565="",'Fiche perso'!$AF$3=""),"",IF(MATCH(C565,Tableau!$AK$3:$AK$5,0)&lt;=MATCH('Fiche perso'!$AF$3,Tableau!$AK$3:$AK$5,0),B565,""))</f>
        <v/>
      </c>
      <c r="B565" s="194"/>
      <c r="C565" s="194"/>
      <c r="D565" s="199"/>
      <c r="E565" s="213"/>
      <c r="F565" s="179"/>
      <c r="G565" s="192" t="str">
        <f>IF(OR(H565="",'Fiche perso'!$AF$3=""),"",IF(MATCH(I565,Tableau!$AK$3:$AK$5,0)&lt;=MATCH('Fiche perso'!$AF$3,Tableau!$AK$3:$AK$5,0),H565,""))</f>
        <v/>
      </c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200"/>
      <c r="T565" s="200"/>
      <c r="U565" s="192" t="str">
        <f>IF(OR(V565="",'Fiche perso'!$AF$3=""),"",IF(MATCH(W565,Tableau!$AK$3:$AK$5,0)&lt;=MATCH('Fiche perso'!$AF$3,Tableau!$AK$3:$AK$5,0),V565,""))</f>
        <v/>
      </c>
      <c r="V565" s="151"/>
      <c r="W565" s="194"/>
      <c r="X565" s="213"/>
    </row>
    <row r="566">
      <c r="A566" s="192" t="str">
        <f>IF(OR(C566="",'Fiche perso'!$AF$3=""),"",IF(MATCH(C566,Tableau!$AK$3:$AK$5,0)&lt;=MATCH('Fiche perso'!$AF$3,Tableau!$AK$3:$AK$5,0),B566,""))</f>
        <v/>
      </c>
      <c r="B566" s="194"/>
      <c r="C566" s="194"/>
      <c r="D566" s="199"/>
      <c r="E566" s="213"/>
      <c r="F566" s="179"/>
      <c r="G566" s="192" t="str">
        <f>IF(OR(H566="",'Fiche perso'!$AF$3=""),"",IF(MATCH(I566,Tableau!$AK$3:$AK$5,0)&lt;=MATCH('Fiche perso'!$AF$3,Tableau!$AK$3:$AK$5,0),H566,""))</f>
        <v/>
      </c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200"/>
      <c r="T566" s="200"/>
      <c r="U566" s="192" t="str">
        <f>IF(OR(V566="",'Fiche perso'!$AF$3=""),"",IF(MATCH(W566,Tableau!$AK$3:$AK$5,0)&lt;=MATCH('Fiche perso'!$AF$3,Tableau!$AK$3:$AK$5,0),V566,""))</f>
        <v/>
      </c>
      <c r="V566" s="151"/>
      <c r="W566" s="194"/>
      <c r="X566" s="213"/>
    </row>
    <row r="567">
      <c r="A567" s="192" t="str">
        <f>IF(OR(C567="",'Fiche perso'!$AF$3=""),"",IF(MATCH(C567,Tableau!$AK$3:$AK$5,0)&lt;=MATCH('Fiche perso'!$AF$3,Tableau!$AK$3:$AK$5,0),B567,""))</f>
        <v/>
      </c>
      <c r="B567" s="194"/>
      <c r="C567" s="194"/>
      <c r="D567" s="199"/>
      <c r="E567" s="213"/>
      <c r="F567" s="179"/>
      <c r="G567" s="192" t="str">
        <f>IF(OR(H567="",'Fiche perso'!$AF$3=""),"",IF(MATCH(I567,Tableau!$AK$3:$AK$5,0)&lt;=MATCH('Fiche perso'!$AF$3,Tableau!$AK$3:$AK$5,0),H567,""))</f>
        <v/>
      </c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200"/>
      <c r="T567" s="200"/>
      <c r="U567" s="192" t="str">
        <f>IF(OR(V567="",'Fiche perso'!$AF$3=""),"",IF(MATCH(W567,Tableau!$AK$3:$AK$5,0)&lt;=MATCH('Fiche perso'!$AF$3,Tableau!$AK$3:$AK$5,0),V567,""))</f>
        <v/>
      </c>
      <c r="V567" s="151"/>
      <c r="W567" s="194"/>
      <c r="X567" s="213"/>
    </row>
    <row r="568">
      <c r="A568" s="192" t="str">
        <f>IF(OR(C568="",'Fiche perso'!$AF$3=""),"",IF(MATCH(C568,Tableau!$AK$3:$AK$5,0)&lt;=MATCH('Fiche perso'!$AF$3,Tableau!$AK$3:$AK$5,0),B568,""))</f>
        <v/>
      </c>
      <c r="B568" s="194"/>
      <c r="C568" s="194"/>
      <c r="D568" s="199"/>
      <c r="E568" s="213"/>
      <c r="F568" s="179"/>
      <c r="G568" s="192" t="str">
        <f>IF(OR(H568="",'Fiche perso'!$AF$3=""),"",IF(MATCH(I568,Tableau!$AK$3:$AK$5,0)&lt;=MATCH('Fiche perso'!$AF$3,Tableau!$AK$3:$AK$5,0),H568,""))</f>
        <v/>
      </c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200"/>
      <c r="T568" s="200"/>
      <c r="U568" s="192" t="str">
        <f>IF(OR(V568="",'Fiche perso'!$AF$3=""),"",IF(MATCH(W568,Tableau!$AK$3:$AK$5,0)&lt;=MATCH('Fiche perso'!$AF$3,Tableau!$AK$3:$AK$5,0),V568,""))</f>
        <v/>
      </c>
      <c r="V568" s="151"/>
      <c r="W568" s="194"/>
      <c r="X568" s="213"/>
    </row>
    <row r="569">
      <c r="A569" s="192" t="str">
        <f>IF(OR(C569="",'Fiche perso'!$AF$3=""),"",IF(MATCH(C569,Tableau!$AK$3:$AK$5,0)&lt;=MATCH('Fiche perso'!$AF$3,Tableau!$AK$3:$AK$5,0),B569,""))</f>
        <v/>
      </c>
      <c r="B569" s="194"/>
      <c r="C569" s="194"/>
      <c r="D569" s="199"/>
      <c r="E569" s="213"/>
      <c r="F569" s="179"/>
      <c r="G569" s="192" t="str">
        <f>IF(OR(H569="",'Fiche perso'!$AF$3=""),"",IF(MATCH(I569,Tableau!$AK$3:$AK$5,0)&lt;=MATCH('Fiche perso'!$AF$3,Tableau!$AK$3:$AK$5,0),H569,""))</f>
        <v/>
      </c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200"/>
      <c r="T569" s="200"/>
      <c r="U569" s="192" t="str">
        <f>IF(OR(V569="",'Fiche perso'!$AF$3=""),"",IF(MATCH(W569,Tableau!$AK$3:$AK$5,0)&lt;=MATCH('Fiche perso'!$AF$3,Tableau!$AK$3:$AK$5,0),V569,""))</f>
        <v/>
      </c>
      <c r="V569" s="151"/>
      <c r="W569" s="194"/>
      <c r="X569" s="213"/>
    </row>
    <row r="570">
      <c r="A570" s="192" t="str">
        <f>IF(OR(C570="",'Fiche perso'!$AF$3=""),"",IF(MATCH(C570,Tableau!$AK$3:$AK$5,0)&lt;=MATCH('Fiche perso'!$AF$3,Tableau!$AK$3:$AK$5,0),B570,""))</f>
        <v/>
      </c>
      <c r="B570" s="194"/>
      <c r="C570" s="194"/>
      <c r="D570" s="199"/>
      <c r="E570" s="213"/>
      <c r="F570" s="179"/>
      <c r="G570" s="192" t="str">
        <f>IF(OR(H570="",'Fiche perso'!$AF$3=""),"",IF(MATCH(I570,Tableau!$AK$3:$AK$5,0)&lt;=MATCH('Fiche perso'!$AF$3,Tableau!$AK$3:$AK$5,0),H570,""))</f>
        <v/>
      </c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200"/>
      <c r="T570" s="200"/>
      <c r="U570" s="192" t="str">
        <f>IF(OR(V570="",'Fiche perso'!$AF$3=""),"",IF(MATCH(W570,Tableau!$AK$3:$AK$5,0)&lt;=MATCH('Fiche perso'!$AF$3,Tableau!$AK$3:$AK$5,0),V570,""))</f>
        <v/>
      </c>
      <c r="V570" s="151"/>
      <c r="W570" s="194"/>
      <c r="X570" s="213"/>
    </row>
    <row r="571">
      <c r="A571" s="192" t="str">
        <f>IF(OR(C571="",'Fiche perso'!$AF$3=""),"",IF(MATCH(C571,Tableau!$AK$3:$AK$5,0)&lt;=MATCH('Fiche perso'!$AF$3,Tableau!$AK$3:$AK$5,0),B571,""))</f>
        <v/>
      </c>
      <c r="B571" s="194"/>
      <c r="C571" s="194"/>
      <c r="D571" s="199"/>
      <c r="E571" s="213"/>
      <c r="F571" s="179"/>
      <c r="G571" s="192" t="str">
        <f>IF(OR(H571="",'Fiche perso'!$AF$3=""),"",IF(MATCH(I571,Tableau!$AK$3:$AK$5,0)&lt;=MATCH('Fiche perso'!$AF$3,Tableau!$AK$3:$AK$5,0),H571,""))</f>
        <v/>
      </c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200"/>
      <c r="T571" s="200"/>
      <c r="U571" s="192" t="str">
        <f>IF(OR(V571="",'Fiche perso'!$AF$3=""),"",IF(MATCH(W571,Tableau!$AK$3:$AK$5,0)&lt;=MATCH('Fiche perso'!$AF$3,Tableau!$AK$3:$AK$5,0),V571,""))</f>
        <v/>
      </c>
      <c r="V571" s="151"/>
      <c r="W571" s="194"/>
      <c r="X571" s="213"/>
    </row>
    <row r="572">
      <c r="A572" s="192" t="str">
        <f>IF(OR(C572="",'Fiche perso'!$AF$3=""),"",IF(MATCH(C572,Tableau!$AK$3:$AK$5,0)&lt;=MATCH('Fiche perso'!$AF$3,Tableau!$AK$3:$AK$5,0),B572,""))</f>
        <v/>
      </c>
      <c r="B572" s="194"/>
      <c r="C572" s="194"/>
      <c r="D572" s="199"/>
      <c r="E572" s="213"/>
      <c r="F572" s="179"/>
      <c r="G572" s="192" t="str">
        <f>IF(OR(H572="",'Fiche perso'!$AF$3=""),"",IF(MATCH(I572,Tableau!$AK$3:$AK$5,0)&lt;=MATCH('Fiche perso'!$AF$3,Tableau!$AK$3:$AK$5,0),H572,""))</f>
        <v/>
      </c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200"/>
      <c r="T572" s="200"/>
      <c r="U572" s="192" t="str">
        <f>IF(OR(V572="",'Fiche perso'!$AF$3=""),"",IF(MATCH(W572,Tableau!$AK$3:$AK$5,0)&lt;=MATCH('Fiche perso'!$AF$3,Tableau!$AK$3:$AK$5,0),V572,""))</f>
        <v/>
      </c>
      <c r="V572" s="151"/>
      <c r="W572" s="194"/>
      <c r="X572" s="213"/>
    </row>
    <row r="573">
      <c r="A573" s="192" t="str">
        <f>IF(OR(C573="",'Fiche perso'!$AF$3=""),"",IF(MATCH(C573,Tableau!$AK$3:$AK$5,0)&lt;=MATCH('Fiche perso'!$AF$3,Tableau!$AK$3:$AK$5,0),B573,""))</f>
        <v/>
      </c>
      <c r="B573" s="194"/>
      <c r="C573" s="194"/>
      <c r="D573" s="199"/>
      <c r="E573" s="213"/>
      <c r="F573" s="179"/>
      <c r="G573" s="192" t="str">
        <f>IF(OR(H573="",'Fiche perso'!$AF$3=""),"",IF(MATCH(I573,Tableau!$AK$3:$AK$5,0)&lt;=MATCH('Fiche perso'!$AF$3,Tableau!$AK$3:$AK$5,0),H573,""))</f>
        <v/>
      </c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200"/>
      <c r="T573" s="200"/>
      <c r="U573" s="192" t="str">
        <f>IF(OR(V573="",'Fiche perso'!$AF$3=""),"",IF(MATCH(W573,Tableau!$AK$3:$AK$5,0)&lt;=MATCH('Fiche perso'!$AF$3,Tableau!$AK$3:$AK$5,0),V573,""))</f>
        <v/>
      </c>
      <c r="V573" s="151"/>
      <c r="W573" s="194"/>
      <c r="X573" s="213"/>
    </row>
    <row r="574">
      <c r="A574" s="192" t="str">
        <f>IF(OR(C574="",'Fiche perso'!$AF$3=""),"",IF(MATCH(C574,Tableau!$AK$3:$AK$5,0)&lt;=MATCH('Fiche perso'!$AF$3,Tableau!$AK$3:$AK$5,0),B574,""))</f>
        <v/>
      </c>
      <c r="B574" s="194"/>
      <c r="C574" s="194"/>
      <c r="D574" s="199"/>
      <c r="E574" s="213"/>
      <c r="F574" s="179"/>
      <c r="G574" s="192" t="str">
        <f>IF(OR(H574="",'Fiche perso'!$AF$3=""),"",IF(MATCH(I574,Tableau!$AK$3:$AK$5,0)&lt;=MATCH('Fiche perso'!$AF$3,Tableau!$AK$3:$AK$5,0),H574,""))</f>
        <v/>
      </c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200"/>
      <c r="T574" s="200"/>
      <c r="U574" s="192" t="str">
        <f>IF(OR(V574="",'Fiche perso'!$AF$3=""),"",IF(MATCH(W574,Tableau!$AK$3:$AK$5,0)&lt;=MATCH('Fiche perso'!$AF$3,Tableau!$AK$3:$AK$5,0),V574,""))</f>
        <v/>
      </c>
      <c r="V574" s="151"/>
      <c r="W574" s="194"/>
      <c r="X574" s="213"/>
    </row>
    <row r="575">
      <c r="A575" s="192" t="str">
        <f>IF(OR(C575="",'Fiche perso'!$AF$3=""),"",IF(MATCH(C575,Tableau!$AK$3:$AK$5,0)&lt;=MATCH('Fiche perso'!$AF$3,Tableau!$AK$3:$AK$5,0),B575,""))</f>
        <v/>
      </c>
      <c r="B575" s="194"/>
      <c r="C575" s="194"/>
      <c r="D575" s="199"/>
      <c r="E575" s="213"/>
      <c r="F575" s="179"/>
      <c r="G575" s="192" t="str">
        <f>IF(OR(H575="",'Fiche perso'!$AF$3=""),"",IF(MATCH(I575,Tableau!$AK$3:$AK$5,0)&lt;=MATCH('Fiche perso'!$AF$3,Tableau!$AK$3:$AK$5,0),H575,""))</f>
        <v/>
      </c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200"/>
      <c r="T575" s="200"/>
      <c r="U575" s="192" t="str">
        <f>IF(OR(V575="",'Fiche perso'!$AF$3=""),"",IF(MATCH(W575,Tableau!$AK$3:$AK$5,0)&lt;=MATCH('Fiche perso'!$AF$3,Tableau!$AK$3:$AK$5,0),V575,""))</f>
        <v/>
      </c>
      <c r="V575" s="151"/>
      <c r="W575" s="194"/>
      <c r="X575" s="213"/>
    </row>
    <row r="576">
      <c r="A576" s="192" t="str">
        <f>IF(OR(C576="",'Fiche perso'!$AF$3=""),"",IF(MATCH(C576,Tableau!$AK$3:$AK$5,0)&lt;=MATCH('Fiche perso'!$AF$3,Tableau!$AK$3:$AK$5,0),B576,""))</f>
        <v/>
      </c>
      <c r="B576" s="194"/>
      <c r="C576" s="194"/>
      <c r="D576" s="199"/>
      <c r="E576" s="213"/>
      <c r="F576" s="179"/>
      <c r="G576" s="192" t="str">
        <f>IF(OR(H576="",'Fiche perso'!$AF$3=""),"",IF(MATCH(I576,Tableau!$AK$3:$AK$5,0)&lt;=MATCH('Fiche perso'!$AF$3,Tableau!$AK$3:$AK$5,0),H576,""))</f>
        <v/>
      </c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200"/>
      <c r="T576" s="200"/>
      <c r="U576" s="192" t="str">
        <f>IF(OR(V576="",'Fiche perso'!$AF$3=""),"",IF(MATCH(W576,Tableau!$AK$3:$AK$5,0)&lt;=MATCH('Fiche perso'!$AF$3,Tableau!$AK$3:$AK$5,0),V576,""))</f>
        <v/>
      </c>
      <c r="V576" s="151"/>
      <c r="W576" s="194"/>
      <c r="X576" s="213"/>
    </row>
    <row r="577">
      <c r="A577" s="192" t="str">
        <f>IF(OR(C577="",'Fiche perso'!$AF$3=""),"",IF(MATCH(C577,Tableau!$AK$3:$AK$5,0)&lt;=MATCH('Fiche perso'!$AF$3,Tableau!$AK$3:$AK$5,0),B577,""))</f>
        <v/>
      </c>
      <c r="B577" s="194"/>
      <c r="C577" s="194"/>
      <c r="D577" s="199"/>
      <c r="E577" s="213"/>
      <c r="F577" s="179"/>
      <c r="G577" s="192" t="str">
        <f>IF(OR(H577="",'Fiche perso'!$AF$3=""),"",IF(MATCH(I577,Tableau!$AK$3:$AK$5,0)&lt;=MATCH('Fiche perso'!$AF$3,Tableau!$AK$3:$AK$5,0),H577,""))</f>
        <v/>
      </c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200"/>
      <c r="T577" s="200"/>
      <c r="U577" s="192" t="str">
        <f>IF(OR(V577="",'Fiche perso'!$AF$3=""),"",IF(MATCH(W577,Tableau!$AK$3:$AK$5,0)&lt;=MATCH('Fiche perso'!$AF$3,Tableau!$AK$3:$AK$5,0),V577,""))</f>
        <v/>
      </c>
      <c r="V577" s="151"/>
      <c r="W577" s="194"/>
      <c r="X577" s="213"/>
    </row>
    <row r="578">
      <c r="A578" s="192" t="str">
        <f>IF(OR(C578="",'Fiche perso'!$AF$3=""),"",IF(MATCH(C578,Tableau!$AK$3:$AK$5,0)&lt;=MATCH('Fiche perso'!$AF$3,Tableau!$AK$3:$AK$5,0),B578,""))</f>
        <v/>
      </c>
      <c r="B578" s="194"/>
      <c r="C578" s="194"/>
      <c r="D578" s="199"/>
      <c r="E578" s="213"/>
      <c r="F578" s="179"/>
      <c r="G578" s="192" t="str">
        <f>IF(OR(H578="",'Fiche perso'!$AF$3=""),"",IF(MATCH(I578,Tableau!$AK$3:$AK$5,0)&lt;=MATCH('Fiche perso'!$AF$3,Tableau!$AK$3:$AK$5,0),H578,""))</f>
        <v/>
      </c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200"/>
      <c r="T578" s="200"/>
      <c r="U578" s="192" t="str">
        <f>IF(OR(V578="",'Fiche perso'!$AF$3=""),"",IF(MATCH(W578,Tableau!$AK$3:$AK$5,0)&lt;=MATCH('Fiche perso'!$AF$3,Tableau!$AK$3:$AK$5,0),V578,""))</f>
        <v/>
      </c>
      <c r="V578" s="151"/>
      <c r="W578" s="194"/>
      <c r="X578" s="213"/>
    </row>
    <row r="579">
      <c r="A579" s="192" t="str">
        <f>IF(OR(C579="",'Fiche perso'!$AF$3=""),"",IF(MATCH(C579,Tableau!$AK$3:$AK$5,0)&lt;=MATCH('Fiche perso'!$AF$3,Tableau!$AK$3:$AK$5,0),B579,""))</f>
        <v/>
      </c>
      <c r="B579" s="194"/>
      <c r="C579" s="194"/>
      <c r="D579" s="199"/>
      <c r="E579" s="213"/>
      <c r="F579" s="179"/>
      <c r="G579" s="192" t="str">
        <f>IF(OR(H579="",'Fiche perso'!$AF$3=""),"",IF(MATCH(I579,Tableau!$AK$3:$AK$5,0)&lt;=MATCH('Fiche perso'!$AF$3,Tableau!$AK$3:$AK$5,0),H579,""))</f>
        <v/>
      </c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200"/>
      <c r="T579" s="200"/>
      <c r="U579" s="192" t="str">
        <f>IF(OR(V579="",'Fiche perso'!$AF$3=""),"",IF(MATCH(W579,Tableau!$AK$3:$AK$5,0)&lt;=MATCH('Fiche perso'!$AF$3,Tableau!$AK$3:$AK$5,0),V579,""))</f>
        <v/>
      </c>
      <c r="V579" s="151"/>
      <c r="W579" s="194"/>
      <c r="X579" s="213"/>
    </row>
    <row r="580">
      <c r="A580" s="192" t="str">
        <f>IF(OR(C580="",'Fiche perso'!$AF$3=""),"",IF(MATCH(C580,Tableau!$AK$3:$AK$5,0)&lt;=MATCH('Fiche perso'!$AF$3,Tableau!$AK$3:$AK$5,0),B580,""))</f>
        <v/>
      </c>
      <c r="B580" s="194"/>
      <c r="C580" s="194"/>
      <c r="D580" s="199"/>
      <c r="E580" s="213"/>
      <c r="F580" s="179"/>
      <c r="G580" s="192" t="str">
        <f>IF(OR(H580="",'Fiche perso'!$AF$3=""),"",IF(MATCH(I580,Tableau!$AK$3:$AK$5,0)&lt;=MATCH('Fiche perso'!$AF$3,Tableau!$AK$3:$AK$5,0),H580,""))</f>
        <v/>
      </c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200"/>
      <c r="T580" s="200"/>
      <c r="U580" s="192" t="str">
        <f>IF(OR(V580="",'Fiche perso'!$AF$3=""),"",IF(MATCH(W580,Tableau!$AK$3:$AK$5,0)&lt;=MATCH('Fiche perso'!$AF$3,Tableau!$AK$3:$AK$5,0),V580,""))</f>
        <v/>
      </c>
      <c r="V580" s="151"/>
      <c r="W580" s="194"/>
      <c r="X580" s="213"/>
    </row>
    <row r="581">
      <c r="A581" s="192" t="str">
        <f>IF(OR(C581="",'Fiche perso'!$AF$3=""),"",IF(MATCH(C581,Tableau!$AK$3:$AK$5,0)&lt;=MATCH('Fiche perso'!$AF$3,Tableau!$AK$3:$AK$5,0),B581,""))</f>
        <v/>
      </c>
      <c r="B581" s="194"/>
      <c r="C581" s="194"/>
      <c r="D581" s="199"/>
      <c r="E581" s="213"/>
      <c r="F581" s="179"/>
      <c r="G581" s="192" t="str">
        <f>IF(OR(H581="",'Fiche perso'!$AF$3=""),"",IF(MATCH(I581,Tableau!$AK$3:$AK$5,0)&lt;=MATCH('Fiche perso'!$AF$3,Tableau!$AK$3:$AK$5,0),H581,""))</f>
        <v/>
      </c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200"/>
      <c r="T581" s="200"/>
      <c r="U581" s="192" t="str">
        <f>IF(OR(V581="",'Fiche perso'!$AF$3=""),"",IF(MATCH(W581,Tableau!$AK$3:$AK$5,0)&lt;=MATCH('Fiche perso'!$AF$3,Tableau!$AK$3:$AK$5,0),V581,""))</f>
        <v/>
      </c>
      <c r="V581" s="151"/>
      <c r="W581" s="194"/>
      <c r="X581" s="213"/>
    </row>
    <row r="582">
      <c r="A582" s="192" t="str">
        <f>IF(OR(C582="",'Fiche perso'!$AF$3=""),"",IF(MATCH(C582,Tableau!$AK$3:$AK$5,0)&lt;=MATCH('Fiche perso'!$AF$3,Tableau!$AK$3:$AK$5,0),B582,""))</f>
        <v/>
      </c>
      <c r="B582" s="194"/>
      <c r="C582" s="194"/>
      <c r="D582" s="199"/>
      <c r="E582" s="213"/>
      <c r="F582" s="179"/>
      <c r="G582" s="192" t="str">
        <f>IF(OR(H582="",'Fiche perso'!$AF$3=""),"",IF(MATCH(I582,Tableau!$AK$3:$AK$5,0)&lt;=MATCH('Fiche perso'!$AF$3,Tableau!$AK$3:$AK$5,0),H582,""))</f>
        <v/>
      </c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200"/>
      <c r="T582" s="200"/>
      <c r="U582" s="192" t="str">
        <f>IF(OR(V582="",'Fiche perso'!$AF$3=""),"",IF(MATCH(W582,Tableau!$AK$3:$AK$5,0)&lt;=MATCH('Fiche perso'!$AF$3,Tableau!$AK$3:$AK$5,0),V582,""))</f>
        <v/>
      </c>
      <c r="V582" s="151"/>
      <c r="W582" s="194"/>
      <c r="X582" s="213"/>
    </row>
    <row r="583">
      <c r="A583" s="192" t="str">
        <f>IF(OR(C583="",'Fiche perso'!$AF$3=""),"",IF(MATCH(C583,Tableau!$AK$3:$AK$5,0)&lt;=MATCH('Fiche perso'!$AF$3,Tableau!$AK$3:$AK$5,0),B583,""))</f>
        <v/>
      </c>
      <c r="B583" s="194"/>
      <c r="C583" s="194"/>
      <c r="D583" s="199"/>
      <c r="E583" s="213"/>
      <c r="F583" s="179"/>
      <c r="G583" s="192" t="str">
        <f>IF(OR(H583="",'Fiche perso'!$AF$3=""),"",IF(MATCH(I583,Tableau!$AK$3:$AK$5,0)&lt;=MATCH('Fiche perso'!$AF$3,Tableau!$AK$3:$AK$5,0),H583,""))</f>
        <v/>
      </c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200"/>
      <c r="T583" s="200"/>
      <c r="U583" s="192" t="str">
        <f>IF(OR(V583="",'Fiche perso'!$AF$3=""),"",IF(MATCH(W583,Tableau!$AK$3:$AK$5,0)&lt;=MATCH('Fiche perso'!$AF$3,Tableau!$AK$3:$AK$5,0),V583,""))</f>
        <v/>
      </c>
      <c r="V583" s="151"/>
      <c r="W583" s="194"/>
      <c r="X583" s="213"/>
    </row>
    <row r="584">
      <c r="A584" s="192" t="str">
        <f>IF(OR(C584="",'Fiche perso'!$AF$3=""),"",IF(MATCH(C584,Tableau!$AK$3:$AK$5,0)&lt;=MATCH('Fiche perso'!$AF$3,Tableau!$AK$3:$AK$5,0),B584,""))</f>
        <v/>
      </c>
      <c r="B584" s="194"/>
      <c r="C584" s="194"/>
      <c r="D584" s="199"/>
      <c r="E584" s="213"/>
      <c r="F584" s="179"/>
      <c r="G584" s="192" t="str">
        <f>IF(OR(H584="",'Fiche perso'!$AF$3=""),"",IF(MATCH(I584,Tableau!$AK$3:$AK$5,0)&lt;=MATCH('Fiche perso'!$AF$3,Tableau!$AK$3:$AK$5,0),H584,""))</f>
        <v/>
      </c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200"/>
      <c r="T584" s="200"/>
      <c r="U584" s="192" t="str">
        <f>IF(OR(V584="",'Fiche perso'!$AF$3=""),"",IF(MATCH(W584,Tableau!$AK$3:$AK$5,0)&lt;=MATCH('Fiche perso'!$AF$3,Tableau!$AK$3:$AK$5,0),V584,""))</f>
        <v/>
      </c>
      <c r="V584" s="151"/>
      <c r="W584" s="194"/>
      <c r="X584" s="213"/>
    </row>
    <row r="585">
      <c r="A585" s="192" t="str">
        <f>IF(OR(C585="",'Fiche perso'!$AF$3=""),"",IF(MATCH(C585,Tableau!$AK$3:$AK$5,0)&lt;=MATCH('Fiche perso'!$AF$3,Tableau!$AK$3:$AK$5,0),B585,""))</f>
        <v/>
      </c>
      <c r="B585" s="194"/>
      <c r="C585" s="194"/>
      <c r="D585" s="199"/>
      <c r="E585" s="213"/>
      <c r="F585" s="179"/>
      <c r="G585" s="192" t="str">
        <f>IF(OR(H585="",'Fiche perso'!$AF$3=""),"",IF(MATCH(I585,Tableau!$AK$3:$AK$5,0)&lt;=MATCH('Fiche perso'!$AF$3,Tableau!$AK$3:$AK$5,0),H585,""))</f>
        <v/>
      </c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200"/>
      <c r="T585" s="200"/>
      <c r="U585" s="192" t="str">
        <f>IF(OR(V585="",'Fiche perso'!$AF$3=""),"",IF(MATCH(W585,Tableau!$AK$3:$AK$5,0)&lt;=MATCH('Fiche perso'!$AF$3,Tableau!$AK$3:$AK$5,0),V585,""))</f>
        <v/>
      </c>
      <c r="V585" s="151"/>
      <c r="W585" s="194"/>
      <c r="X585" s="213"/>
    </row>
    <row r="586">
      <c r="A586" s="192" t="str">
        <f>IF(OR(C586="",'Fiche perso'!$AF$3=""),"",IF(MATCH(C586,Tableau!$AK$3:$AK$5,0)&lt;=MATCH('Fiche perso'!$AF$3,Tableau!$AK$3:$AK$5,0),B586,""))</f>
        <v/>
      </c>
      <c r="B586" s="194"/>
      <c r="C586" s="194"/>
      <c r="D586" s="199"/>
      <c r="E586" s="213"/>
      <c r="F586" s="179"/>
      <c r="G586" s="192" t="str">
        <f>IF(OR(H586="",'Fiche perso'!$AF$3=""),"",IF(MATCH(I586,Tableau!$AK$3:$AK$5,0)&lt;=MATCH('Fiche perso'!$AF$3,Tableau!$AK$3:$AK$5,0),H586,""))</f>
        <v/>
      </c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200"/>
      <c r="T586" s="200"/>
      <c r="U586" s="192" t="str">
        <f>IF(OR(V586="",'Fiche perso'!$AF$3=""),"",IF(MATCH(W586,Tableau!$AK$3:$AK$5,0)&lt;=MATCH('Fiche perso'!$AF$3,Tableau!$AK$3:$AK$5,0),V586,""))</f>
        <v/>
      </c>
      <c r="V586" s="151"/>
      <c r="W586" s="194"/>
      <c r="X586" s="213"/>
    </row>
    <row r="587">
      <c r="A587" s="192" t="str">
        <f>IF(OR(C587="",'Fiche perso'!$AF$3=""),"",IF(MATCH(C587,Tableau!$AK$3:$AK$5,0)&lt;=MATCH('Fiche perso'!$AF$3,Tableau!$AK$3:$AK$5,0),B587,""))</f>
        <v/>
      </c>
      <c r="B587" s="194"/>
      <c r="C587" s="194"/>
      <c r="D587" s="199"/>
      <c r="E587" s="213"/>
      <c r="F587" s="179"/>
      <c r="G587" s="192" t="str">
        <f>IF(OR(H587="",'Fiche perso'!$AF$3=""),"",IF(MATCH(I587,Tableau!$AK$3:$AK$5,0)&lt;=MATCH('Fiche perso'!$AF$3,Tableau!$AK$3:$AK$5,0),H587,""))</f>
        <v/>
      </c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200"/>
      <c r="T587" s="200"/>
      <c r="U587" s="192" t="str">
        <f>IF(OR(V587="",'Fiche perso'!$AF$3=""),"",IF(MATCH(W587,Tableau!$AK$3:$AK$5,0)&lt;=MATCH('Fiche perso'!$AF$3,Tableau!$AK$3:$AK$5,0),V587,""))</f>
        <v/>
      </c>
      <c r="V587" s="151"/>
      <c r="W587" s="194"/>
      <c r="X587" s="213"/>
    </row>
    <row r="588">
      <c r="A588" s="192" t="str">
        <f>IF(OR(C588="",'Fiche perso'!$AF$3=""),"",IF(MATCH(C588,Tableau!$AK$3:$AK$5,0)&lt;=MATCH('Fiche perso'!$AF$3,Tableau!$AK$3:$AK$5,0),B588,""))</f>
        <v/>
      </c>
      <c r="B588" s="194"/>
      <c r="C588" s="194"/>
      <c r="D588" s="199"/>
      <c r="E588" s="213"/>
      <c r="F588" s="179"/>
      <c r="G588" s="192" t="str">
        <f>IF(OR(H588="",'Fiche perso'!$AF$3=""),"",IF(MATCH(I588,Tableau!$AK$3:$AK$5,0)&lt;=MATCH('Fiche perso'!$AF$3,Tableau!$AK$3:$AK$5,0),H588,""))</f>
        <v/>
      </c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200"/>
      <c r="T588" s="200"/>
      <c r="U588" s="192" t="str">
        <f>IF(OR(V588="",'Fiche perso'!$AF$3=""),"",IF(MATCH(W588,Tableau!$AK$3:$AK$5,0)&lt;=MATCH('Fiche perso'!$AF$3,Tableau!$AK$3:$AK$5,0),V588,""))</f>
        <v/>
      </c>
      <c r="V588" s="151"/>
      <c r="W588" s="194"/>
      <c r="X588" s="213"/>
    </row>
    <row r="589">
      <c r="A589" s="192" t="str">
        <f>IF(OR(C589="",'Fiche perso'!$AF$3=""),"",IF(MATCH(C589,Tableau!$AK$3:$AK$5,0)&lt;=MATCH('Fiche perso'!$AF$3,Tableau!$AK$3:$AK$5,0),B589,""))</f>
        <v/>
      </c>
      <c r="B589" s="194"/>
      <c r="C589" s="194"/>
      <c r="D589" s="199"/>
      <c r="E589" s="213"/>
      <c r="F589" s="179"/>
      <c r="G589" s="192" t="str">
        <f>IF(OR(H589="",'Fiche perso'!$AF$3=""),"",IF(MATCH(I589,Tableau!$AK$3:$AK$5,0)&lt;=MATCH('Fiche perso'!$AF$3,Tableau!$AK$3:$AK$5,0),H589,""))</f>
        <v/>
      </c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200"/>
      <c r="T589" s="200"/>
      <c r="U589" s="192" t="str">
        <f>IF(OR(V589="",'Fiche perso'!$AF$3=""),"",IF(MATCH(W589,Tableau!$AK$3:$AK$5,0)&lt;=MATCH('Fiche perso'!$AF$3,Tableau!$AK$3:$AK$5,0),V589,""))</f>
        <v/>
      </c>
      <c r="V589" s="151"/>
      <c r="W589" s="194"/>
      <c r="X589" s="213"/>
    </row>
    <row r="590">
      <c r="A590" s="192" t="str">
        <f>IF(OR(C590="",'Fiche perso'!$AF$3=""),"",IF(MATCH(C590,Tableau!$AK$3:$AK$5,0)&lt;=MATCH('Fiche perso'!$AF$3,Tableau!$AK$3:$AK$5,0),B590,""))</f>
        <v/>
      </c>
      <c r="B590" s="194"/>
      <c r="C590" s="194"/>
      <c r="D590" s="199"/>
      <c r="E590" s="213"/>
      <c r="F590" s="179"/>
      <c r="G590" s="192" t="str">
        <f>IF(OR(H590="",'Fiche perso'!$AF$3=""),"",IF(MATCH(I590,Tableau!$AK$3:$AK$5,0)&lt;=MATCH('Fiche perso'!$AF$3,Tableau!$AK$3:$AK$5,0),H590,""))</f>
        <v/>
      </c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200"/>
      <c r="T590" s="200"/>
      <c r="U590" s="192" t="str">
        <f>IF(OR(V590="",'Fiche perso'!$AF$3=""),"",IF(MATCH(W590,Tableau!$AK$3:$AK$5,0)&lt;=MATCH('Fiche perso'!$AF$3,Tableau!$AK$3:$AK$5,0),V590,""))</f>
        <v/>
      </c>
      <c r="V590" s="151"/>
      <c r="W590" s="194"/>
      <c r="X590" s="213"/>
    </row>
    <row r="591">
      <c r="A591" s="192" t="str">
        <f>IF(OR(C591="",'Fiche perso'!$AF$3=""),"",IF(MATCH(C591,Tableau!$AK$3:$AK$5,0)&lt;=MATCH('Fiche perso'!$AF$3,Tableau!$AK$3:$AK$5,0),B591,""))</f>
        <v/>
      </c>
      <c r="B591" s="194"/>
      <c r="C591" s="194"/>
      <c r="D591" s="199"/>
      <c r="E591" s="213"/>
      <c r="F591" s="179"/>
      <c r="G591" s="192" t="str">
        <f>IF(OR(H591="",'Fiche perso'!$AF$3=""),"",IF(MATCH(I591,Tableau!$AK$3:$AK$5,0)&lt;=MATCH('Fiche perso'!$AF$3,Tableau!$AK$3:$AK$5,0),H591,""))</f>
        <v/>
      </c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200"/>
      <c r="T591" s="200"/>
      <c r="U591" s="192" t="str">
        <f>IF(OR(V591="",'Fiche perso'!$AF$3=""),"",IF(MATCH(W591,Tableau!$AK$3:$AK$5,0)&lt;=MATCH('Fiche perso'!$AF$3,Tableau!$AK$3:$AK$5,0),V591,""))</f>
        <v/>
      </c>
      <c r="V591" s="151"/>
      <c r="W591" s="194"/>
      <c r="X591" s="213"/>
    </row>
    <row r="592">
      <c r="A592" s="192" t="str">
        <f>IF(OR(C592="",'Fiche perso'!$AF$3=""),"",IF(MATCH(C592,Tableau!$AK$3:$AK$5,0)&lt;=MATCH('Fiche perso'!$AF$3,Tableau!$AK$3:$AK$5,0),B592,""))</f>
        <v/>
      </c>
      <c r="B592" s="194"/>
      <c r="C592" s="194"/>
      <c r="D592" s="199"/>
      <c r="E592" s="213"/>
      <c r="F592" s="179"/>
      <c r="G592" s="192" t="str">
        <f>IF(OR(H592="",'Fiche perso'!$AF$3=""),"",IF(MATCH(I592,Tableau!$AK$3:$AK$5,0)&lt;=MATCH('Fiche perso'!$AF$3,Tableau!$AK$3:$AK$5,0),H592,""))</f>
        <v/>
      </c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200"/>
      <c r="T592" s="200"/>
      <c r="U592" s="192" t="str">
        <f>IF(OR(V592="",'Fiche perso'!$AF$3=""),"",IF(MATCH(W592,Tableau!$AK$3:$AK$5,0)&lt;=MATCH('Fiche perso'!$AF$3,Tableau!$AK$3:$AK$5,0),V592,""))</f>
        <v/>
      </c>
      <c r="V592" s="151"/>
      <c r="W592" s="194"/>
      <c r="X592" s="213"/>
    </row>
    <row r="593">
      <c r="A593" s="192" t="str">
        <f>IF(OR(C593="",'Fiche perso'!$AF$3=""),"",IF(MATCH(C593,Tableau!$AK$3:$AK$5,0)&lt;=MATCH('Fiche perso'!$AF$3,Tableau!$AK$3:$AK$5,0),B593,""))</f>
        <v/>
      </c>
      <c r="B593" s="194"/>
      <c r="C593" s="194"/>
      <c r="D593" s="199"/>
      <c r="E593" s="213"/>
      <c r="F593" s="179"/>
      <c r="G593" s="192" t="str">
        <f>IF(OR(H593="",'Fiche perso'!$AF$3=""),"",IF(MATCH(I593,Tableau!$AK$3:$AK$5,0)&lt;=MATCH('Fiche perso'!$AF$3,Tableau!$AK$3:$AK$5,0),H593,""))</f>
        <v/>
      </c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200"/>
      <c r="T593" s="200"/>
      <c r="U593" s="192" t="str">
        <f>IF(OR(V593="",'Fiche perso'!$AF$3=""),"",IF(MATCH(W593,Tableau!$AK$3:$AK$5,0)&lt;=MATCH('Fiche perso'!$AF$3,Tableau!$AK$3:$AK$5,0),V593,""))</f>
        <v/>
      </c>
      <c r="V593" s="151"/>
      <c r="W593" s="194"/>
      <c r="X593" s="213"/>
    </row>
    <row r="594">
      <c r="A594" s="192" t="str">
        <f>IF(OR(C594="",'Fiche perso'!$AF$3=""),"",IF(MATCH(C594,Tableau!$AK$3:$AK$5,0)&lt;=MATCH('Fiche perso'!$AF$3,Tableau!$AK$3:$AK$5,0),B594,""))</f>
        <v/>
      </c>
      <c r="B594" s="194"/>
      <c r="C594" s="194"/>
      <c r="D594" s="199"/>
      <c r="E594" s="213"/>
      <c r="F594" s="179"/>
      <c r="G594" s="192" t="str">
        <f>IF(OR(H594="",'Fiche perso'!$AF$3=""),"",IF(MATCH(I594,Tableau!$AK$3:$AK$5,0)&lt;=MATCH('Fiche perso'!$AF$3,Tableau!$AK$3:$AK$5,0),H594,""))</f>
        <v/>
      </c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200"/>
      <c r="T594" s="200"/>
      <c r="U594" s="192" t="str">
        <f>IF(OR(V594="",'Fiche perso'!$AF$3=""),"",IF(MATCH(W594,Tableau!$AK$3:$AK$5,0)&lt;=MATCH('Fiche perso'!$AF$3,Tableau!$AK$3:$AK$5,0),V594,""))</f>
        <v/>
      </c>
      <c r="V594" s="151"/>
      <c r="W594" s="194"/>
      <c r="X594" s="213"/>
    </row>
    <row r="595">
      <c r="A595" s="192" t="str">
        <f>IF(OR(C595="",'Fiche perso'!$AF$3=""),"",IF(MATCH(C595,Tableau!$AK$3:$AK$5,0)&lt;=MATCH('Fiche perso'!$AF$3,Tableau!$AK$3:$AK$5,0),B595,""))</f>
        <v/>
      </c>
      <c r="B595" s="194"/>
      <c r="C595" s="194"/>
      <c r="D595" s="199"/>
      <c r="E595" s="213"/>
      <c r="F595" s="179"/>
      <c r="G595" s="192" t="str">
        <f>IF(OR(H595="",'Fiche perso'!$AF$3=""),"",IF(MATCH(I595,Tableau!$AK$3:$AK$5,0)&lt;=MATCH('Fiche perso'!$AF$3,Tableau!$AK$3:$AK$5,0),H595,""))</f>
        <v/>
      </c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200"/>
      <c r="T595" s="200"/>
      <c r="U595" s="192" t="str">
        <f>IF(OR(V595="",'Fiche perso'!$AF$3=""),"",IF(MATCH(W595,Tableau!$AK$3:$AK$5,0)&lt;=MATCH('Fiche perso'!$AF$3,Tableau!$AK$3:$AK$5,0),V595,""))</f>
        <v/>
      </c>
      <c r="V595" s="151"/>
      <c r="W595" s="194"/>
      <c r="X595" s="213"/>
    </row>
    <row r="596">
      <c r="A596" s="192" t="str">
        <f>IF(OR(C596="",'Fiche perso'!$AF$3=""),"",IF(MATCH(C596,Tableau!$AK$3:$AK$5,0)&lt;=MATCH('Fiche perso'!$AF$3,Tableau!$AK$3:$AK$5,0),B596,""))</f>
        <v/>
      </c>
      <c r="B596" s="194"/>
      <c r="C596" s="194"/>
      <c r="D596" s="199"/>
      <c r="E596" s="213"/>
      <c r="F596" s="179"/>
      <c r="G596" s="192" t="str">
        <f>IF(OR(H596="",'Fiche perso'!$AF$3=""),"",IF(MATCH(I596,Tableau!$AK$3:$AK$5,0)&lt;=MATCH('Fiche perso'!$AF$3,Tableau!$AK$3:$AK$5,0),H596,""))</f>
        <v/>
      </c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200"/>
      <c r="T596" s="200"/>
      <c r="U596" s="192" t="str">
        <f>IF(OR(V596="",'Fiche perso'!$AF$3=""),"",IF(MATCH(W596,Tableau!$AK$3:$AK$5,0)&lt;=MATCH('Fiche perso'!$AF$3,Tableau!$AK$3:$AK$5,0),V596,""))</f>
        <v/>
      </c>
      <c r="V596" s="151"/>
      <c r="W596" s="194"/>
      <c r="X596" s="213"/>
    </row>
    <row r="597">
      <c r="A597" s="192" t="str">
        <f>IF(OR(C597="",'Fiche perso'!$AF$3=""),"",IF(MATCH(C597,Tableau!$AK$3:$AK$5,0)&lt;=MATCH('Fiche perso'!$AF$3,Tableau!$AK$3:$AK$5,0),B597,""))</f>
        <v/>
      </c>
      <c r="B597" s="194"/>
      <c r="C597" s="194"/>
      <c r="D597" s="199"/>
      <c r="E597" s="213"/>
      <c r="F597" s="179"/>
      <c r="G597" s="192" t="str">
        <f>IF(OR(H597="",'Fiche perso'!$AF$3=""),"",IF(MATCH(I597,Tableau!$AK$3:$AK$5,0)&lt;=MATCH('Fiche perso'!$AF$3,Tableau!$AK$3:$AK$5,0),H597,""))</f>
        <v/>
      </c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200"/>
      <c r="T597" s="200"/>
      <c r="U597" s="192" t="str">
        <f>IF(OR(V597="",'Fiche perso'!$AF$3=""),"",IF(MATCH(W597,Tableau!$AK$3:$AK$5,0)&lt;=MATCH('Fiche perso'!$AF$3,Tableau!$AK$3:$AK$5,0),V597,""))</f>
        <v/>
      </c>
      <c r="V597" s="151"/>
      <c r="W597" s="194"/>
      <c r="X597" s="213"/>
    </row>
    <row r="598">
      <c r="A598" s="192" t="str">
        <f>IF(OR(C598="",'Fiche perso'!$AF$3=""),"",IF(MATCH(C598,Tableau!$AK$3:$AK$5,0)&lt;=MATCH('Fiche perso'!$AF$3,Tableau!$AK$3:$AK$5,0),B598,""))</f>
        <v/>
      </c>
      <c r="B598" s="194"/>
      <c r="C598" s="194"/>
      <c r="D598" s="199"/>
      <c r="E598" s="213"/>
      <c r="F598" s="179"/>
      <c r="G598" s="192" t="str">
        <f>IF(OR(H598="",'Fiche perso'!$AF$3=""),"",IF(MATCH(I598,Tableau!$AK$3:$AK$5,0)&lt;=MATCH('Fiche perso'!$AF$3,Tableau!$AK$3:$AK$5,0),H598,""))</f>
        <v/>
      </c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200"/>
      <c r="T598" s="200"/>
      <c r="U598" s="192" t="str">
        <f>IF(OR(V598="",'Fiche perso'!$AF$3=""),"",IF(MATCH(W598,Tableau!$AK$3:$AK$5,0)&lt;=MATCH('Fiche perso'!$AF$3,Tableau!$AK$3:$AK$5,0),V598,""))</f>
        <v/>
      </c>
      <c r="V598" s="151"/>
      <c r="W598" s="194"/>
      <c r="X598" s="213"/>
    </row>
    <row r="599">
      <c r="A599" s="192" t="str">
        <f>IF(OR(C599="",'Fiche perso'!$AF$3=""),"",IF(MATCH(C599,Tableau!$AK$3:$AK$5,0)&lt;=MATCH('Fiche perso'!$AF$3,Tableau!$AK$3:$AK$5,0),B599,""))</f>
        <v/>
      </c>
      <c r="B599" s="194"/>
      <c r="C599" s="194"/>
      <c r="D599" s="199"/>
      <c r="E599" s="213"/>
      <c r="F599" s="179"/>
      <c r="G599" s="192" t="str">
        <f>IF(OR(H599="",'Fiche perso'!$AF$3=""),"",IF(MATCH(I599,Tableau!$AK$3:$AK$5,0)&lt;=MATCH('Fiche perso'!$AF$3,Tableau!$AK$3:$AK$5,0),H599,""))</f>
        <v/>
      </c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200"/>
      <c r="T599" s="200"/>
      <c r="U599" s="192" t="str">
        <f>IF(OR(V599="",'Fiche perso'!$AF$3=""),"",IF(MATCH(W599,Tableau!$AK$3:$AK$5,0)&lt;=MATCH('Fiche perso'!$AF$3,Tableau!$AK$3:$AK$5,0),V599,""))</f>
        <v/>
      </c>
      <c r="V599" s="151"/>
      <c r="W599" s="194"/>
      <c r="X599" s="213"/>
    </row>
    <row r="600">
      <c r="A600" s="192" t="str">
        <f>IF(OR(C600="",'Fiche perso'!$AF$3=""),"",IF(MATCH(C600,Tableau!$AK$3:$AK$5,0)&lt;=MATCH('Fiche perso'!$AF$3,Tableau!$AK$3:$AK$5,0),B600,""))</f>
        <v/>
      </c>
      <c r="B600" s="194"/>
      <c r="C600" s="194"/>
      <c r="D600" s="199"/>
      <c r="E600" s="213"/>
      <c r="F600" s="179"/>
      <c r="G600" s="192" t="str">
        <f>IF(OR(H600="",'Fiche perso'!$AF$3=""),"",IF(MATCH(I600,Tableau!$AK$3:$AK$5,0)&lt;=MATCH('Fiche perso'!$AF$3,Tableau!$AK$3:$AK$5,0),H600,""))</f>
        <v/>
      </c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200"/>
      <c r="T600" s="200"/>
      <c r="U600" s="192" t="str">
        <f>IF(OR(V600="",'Fiche perso'!$AF$3=""),"",IF(MATCH(W600,Tableau!$AK$3:$AK$5,0)&lt;=MATCH('Fiche perso'!$AF$3,Tableau!$AK$3:$AK$5,0),V600,""))</f>
        <v/>
      </c>
      <c r="V600" s="151"/>
      <c r="W600" s="194"/>
      <c r="X600" s="213"/>
    </row>
    <row r="601">
      <c r="A601" s="192" t="str">
        <f>IF(OR(C601="",'Fiche perso'!$AF$3=""),"",IF(MATCH(C601,Tableau!$AK$3:$AK$5,0)&lt;=MATCH('Fiche perso'!$AF$3,Tableau!$AK$3:$AK$5,0),B601,""))</f>
        <v/>
      </c>
      <c r="B601" s="194"/>
      <c r="C601" s="194"/>
      <c r="D601" s="199"/>
      <c r="E601" s="213"/>
      <c r="F601" s="179"/>
      <c r="G601" s="192" t="str">
        <f>IF(OR(H601="",'Fiche perso'!$AF$3=""),"",IF(MATCH(I601,Tableau!$AK$3:$AK$5,0)&lt;=MATCH('Fiche perso'!$AF$3,Tableau!$AK$3:$AK$5,0),H601,""))</f>
        <v/>
      </c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200"/>
      <c r="T601" s="200"/>
      <c r="U601" s="192" t="str">
        <f>IF(OR(V601="",'Fiche perso'!$AF$3=""),"",IF(MATCH(W601,Tableau!$AK$3:$AK$5,0)&lt;=MATCH('Fiche perso'!$AF$3,Tableau!$AK$3:$AK$5,0),V601,""))</f>
        <v/>
      </c>
      <c r="V601" s="151"/>
      <c r="W601" s="194"/>
      <c r="X601" s="213"/>
    </row>
    <row r="602">
      <c r="A602" s="192" t="str">
        <f>IF(OR(C602="",'Fiche perso'!$AF$3=""),"",IF(MATCH(C602,Tableau!$AK$3:$AK$5,0)&lt;=MATCH('Fiche perso'!$AF$3,Tableau!$AK$3:$AK$5,0),B602,""))</f>
        <v/>
      </c>
      <c r="B602" s="194"/>
      <c r="C602" s="194"/>
      <c r="D602" s="199"/>
      <c r="E602" s="213"/>
      <c r="F602" s="179"/>
      <c r="G602" s="192" t="str">
        <f>IF(OR(H602="",'Fiche perso'!$AF$3=""),"",IF(MATCH(I602,Tableau!$AK$3:$AK$5,0)&lt;=MATCH('Fiche perso'!$AF$3,Tableau!$AK$3:$AK$5,0),H602,""))</f>
        <v/>
      </c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200"/>
      <c r="T602" s="200"/>
      <c r="U602" s="192" t="str">
        <f>IF(OR(V602="",'Fiche perso'!$AF$3=""),"",IF(MATCH(W602,Tableau!$AK$3:$AK$5,0)&lt;=MATCH('Fiche perso'!$AF$3,Tableau!$AK$3:$AK$5,0),V602,""))</f>
        <v/>
      </c>
      <c r="V602" s="151"/>
      <c r="W602" s="194"/>
      <c r="X602" s="213"/>
    </row>
    <row r="603">
      <c r="A603" s="192" t="str">
        <f>IF(OR(C603="",'Fiche perso'!$AF$3=""),"",IF(MATCH(C603,Tableau!$AK$3:$AK$5,0)&lt;=MATCH('Fiche perso'!$AF$3,Tableau!$AK$3:$AK$5,0),B603,""))</f>
        <v/>
      </c>
      <c r="B603" s="194"/>
      <c r="C603" s="194"/>
      <c r="D603" s="199"/>
      <c r="E603" s="213"/>
      <c r="F603" s="179"/>
      <c r="G603" s="192" t="str">
        <f>IF(OR(H603="",'Fiche perso'!$AF$3=""),"",IF(MATCH(I603,Tableau!$AK$3:$AK$5,0)&lt;=MATCH('Fiche perso'!$AF$3,Tableau!$AK$3:$AK$5,0),H603,""))</f>
        <v/>
      </c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200"/>
      <c r="T603" s="200"/>
      <c r="U603" s="192" t="str">
        <f>IF(OR(V603="",'Fiche perso'!$AF$3=""),"",IF(MATCH(W603,Tableau!$AK$3:$AK$5,0)&lt;=MATCH('Fiche perso'!$AF$3,Tableau!$AK$3:$AK$5,0),V603,""))</f>
        <v/>
      </c>
      <c r="V603" s="151"/>
      <c r="W603" s="194"/>
      <c r="X603" s="213"/>
    </row>
    <row r="604">
      <c r="A604" s="214" t="str">
        <f>IF(OR(C604="",'Fiche perso'!$AF$3=""),"",IF(MATCH(C604,Tableau!$AK$3:$AK$5,0)&lt;=MATCH('Fiche perso'!$AF$3,Tableau!$AK$3:$AK$5,0),B604,""))</f>
        <v/>
      </c>
      <c r="B604" s="215"/>
      <c r="C604" s="215"/>
      <c r="D604" s="216"/>
      <c r="E604" s="217"/>
      <c r="F604" s="179"/>
      <c r="G604" s="214" t="str">
        <f>IF(OR(H604="",'Fiche perso'!$AF$3=""),"",IF(MATCH(I604,Tableau!$AK$3:$AK$5,0)&lt;=MATCH('Fiche perso'!$AF$3,Tableau!$AK$3:$AK$5,0),H604,""))</f>
        <v/>
      </c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8"/>
      <c r="T604" s="218"/>
      <c r="U604" s="214" t="str">
        <f>IF(OR(V604="",'Fiche perso'!$AF$3=""),"",IF(MATCH(W604,Tableau!$AK$3:$AK$5,0)&lt;=MATCH('Fiche perso'!$AF$3,Tableau!$AK$3:$AK$5,0),V604,""))</f>
        <v/>
      </c>
      <c r="V604" s="219"/>
      <c r="W604" s="215"/>
      <c r="X604" s="217"/>
    </row>
    <row r="605">
      <c r="A605" s="179"/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</row>
    <row r="606">
      <c r="A606" s="179"/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</row>
    <row r="607">
      <c r="A607" s="179"/>
      <c r="B607" s="179"/>
      <c r="C607" s="179"/>
      <c r="D607" s="179"/>
      <c r="E607" s="179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</row>
    <row r="608">
      <c r="A608" s="179"/>
      <c r="B608" s="179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</row>
    <row r="609">
      <c r="A609" s="179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</row>
    <row r="610">
      <c r="A610" s="179"/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</row>
    <row r="611">
      <c r="A611" s="179"/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</row>
    <row r="612">
      <c r="A612" s="179"/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  <c r="X612" s="179"/>
    </row>
    <row r="613">
      <c r="A613" s="179"/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</row>
    <row r="614">
      <c r="A614" s="179"/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</row>
    <row r="615">
      <c r="A615" s="179"/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</row>
    <row r="616">
      <c r="A616" s="179"/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</row>
    <row r="617">
      <c r="A617" s="179"/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</row>
    <row r="618">
      <c r="A618" s="179"/>
      <c r="B618" s="179"/>
      <c r="C618" s="179"/>
      <c r="D618" s="179"/>
      <c r="E618" s="179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</row>
    <row r="619">
      <c r="A619" s="179"/>
      <c r="B619" s="179"/>
      <c r="C619" s="179"/>
      <c r="D619" s="179"/>
      <c r="E619" s="179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</row>
    <row r="620">
      <c r="A620" s="179"/>
      <c r="B620" s="179"/>
      <c r="C620" s="179"/>
      <c r="D620" s="179"/>
      <c r="E620" s="179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</row>
    <row r="621">
      <c r="A621" s="179"/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</row>
    <row r="622">
      <c r="A622" s="179"/>
      <c r="B622" s="179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</row>
    <row r="623">
      <c r="A623" s="179"/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</row>
    <row r="624">
      <c r="A624" s="179"/>
      <c r="B624" s="179"/>
      <c r="C624" s="179"/>
      <c r="D624" s="179"/>
      <c r="E624" s="179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</row>
    <row r="625">
      <c r="A625" s="179"/>
      <c r="B625" s="179"/>
      <c r="C625" s="179"/>
      <c r="D625" s="179"/>
      <c r="E625" s="179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</row>
    <row r="626">
      <c r="A626" s="179"/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</row>
    <row r="627">
      <c r="A627" s="179"/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  <c r="X627" s="179"/>
    </row>
    <row r="628">
      <c r="A628" s="179"/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  <c r="X628" s="179"/>
    </row>
    <row r="629">
      <c r="A629" s="179"/>
      <c r="B629" s="179"/>
      <c r="C629" s="179"/>
      <c r="D629" s="179"/>
      <c r="E629" s="179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</row>
    <row r="630">
      <c r="A630" s="179"/>
      <c r="B630" s="179"/>
      <c r="C630" s="179"/>
      <c r="D630" s="179"/>
      <c r="E630" s="179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</row>
    <row r="631">
      <c r="A631" s="179"/>
      <c r="B631" s="179"/>
      <c r="C631" s="179"/>
      <c r="D631" s="179"/>
      <c r="E631" s="179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</row>
    <row r="632">
      <c r="A632" s="179"/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</row>
    <row r="633">
      <c r="A633" s="179"/>
      <c r="B633" s="179"/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</row>
    <row r="634">
      <c r="A634" s="179"/>
      <c r="B634" s="179"/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</row>
    <row r="635">
      <c r="A635" s="179"/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  <c r="X635" s="179"/>
    </row>
    <row r="636">
      <c r="A636" s="179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</row>
    <row r="637">
      <c r="A637" s="179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</row>
    <row r="638">
      <c r="A638" s="179"/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</row>
    <row r="639">
      <c r="A639" s="179"/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</row>
    <row r="640">
      <c r="A640" s="179"/>
      <c r="B640" s="179"/>
      <c r="C640" s="179"/>
      <c r="D640" s="179"/>
      <c r="E640" s="179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</row>
    <row r="641">
      <c r="A641" s="179"/>
      <c r="B641" s="179"/>
      <c r="C641" s="179"/>
      <c r="D641" s="179"/>
      <c r="E641" s="179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</row>
    <row r="642">
      <c r="A642" s="179"/>
      <c r="B642" s="179"/>
      <c r="C642" s="179"/>
      <c r="D642" s="179"/>
      <c r="E642" s="179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</row>
    <row r="643">
      <c r="A643" s="179"/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</row>
    <row r="644">
      <c r="A644" s="179"/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</row>
    <row r="645">
      <c r="A645" s="179"/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</row>
    <row r="646">
      <c r="A646" s="179"/>
      <c r="B646" s="179"/>
      <c r="C646" s="179"/>
      <c r="D646" s="179"/>
      <c r="E646" s="179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</row>
    <row r="647">
      <c r="A647" s="179"/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</row>
    <row r="648">
      <c r="A648" s="179"/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</row>
    <row r="649">
      <c r="A649" s="179"/>
      <c r="B649" s="179"/>
      <c r="C649" s="179"/>
      <c r="D649" s="179"/>
      <c r="E649" s="179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</row>
    <row r="650">
      <c r="A650" s="179"/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</row>
    <row r="651">
      <c r="A651" s="179"/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  <c r="X651" s="179"/>
    </row>
    <row r="652">
      <c r="A652" s="179"/>
      <c r="B652" s="179"/>
      <c r="C652" s="179"/>
      <c r="D652" s="179"/>
      <c r="E652" s="179"/>
      <c r="F652" s="179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  <c r="X652" s="179"/>
    </row>
    <row r="653">
      <c r="A653" s="179"/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</row>
    <row r="654">
      <c r="A654" s="179"/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</row>
    <row r="655">
      <c r="A655" s="179"/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</row>
    <row r="656">
      <c r="A656" s="179"/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</row>
    <row r="657">
      <c r="A657" s="179"/>
      <c r="B657" s="179"/>
      <c r="C657" s="179"/>
      <c r="D657" s="179"/>
      <c r="E657" s="179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</row>
    <row r="658">
      <c r="A658" s="179"/>
      <c r="B658" s="179"/>
      <c r="C658" s="179"/>
      <c r="D658" s="179"/>
      <c r="E658" s="179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</row>
    <row r="659">
      <c r="A659" s="179"/>
      <c r="B659" s="179"/>
      <c r="C659" s="179"/>
      <c r="D659" s="179"/>
      <c r="E659" s="179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</row>
    <row r="660">
      <c r="A660" s="179"/>
      <c r="B660" s="179"/>
      <c r="C660" s="179"/>
      <c r="D660" s="179"/>
      <c r="E660" s="179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</row>
    <row r="661">
      <c r="A661" s="179"/>
      <c r="B661" s="179"/>
      <c r="C661" s="179"/>
      <c r="D661" s="179"/>
      <c r="E661" s="179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</row>
    <row r="662">
      <c r="A662" s="179"/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</row>
    <row r="663">
      <c r="A663" s="179"/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</row>
    <row r="664">
      <c r="A664" s="179"/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</row>
    <row r="665">
      <c r="A665" s="179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</row>
    <row r="666">
      <c r="A666" s="179"/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</row>
    <row r="667">
      <c r="A667" s="179"/>
      <c r="B667" s="179"/>
      <c r="C667" s="179"/>
      <c r="D667" s="179"/>
      <c r="E667" s="179"/>
      <c r="F667" s="179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  <c r="X667" s="179"/>
    </row>
    <row r="668">
      <c r="A668" s="179"/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  <c r="X668" s="179"/>
    </row>
    <row r="669">
      <c r="A669" s="179"/>
      <c r="B669" s="179"/>
      <c r="C669" s="179"/>
      <c r="D669" s="179"/>
      <c r="E669" s="179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</row>
    <row r="670">
      <c r="A670" s="179"/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</row>
    <row r="671">
      <c r="A671" s="179"/>
      <c r="B671" s="179"/>
      <c r="C671" s="179"/>
      <c r="D671" s="179"/>
      <c r="E671" s="179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</row>
    <row r="672">
      <c r="A672" s="179"/>
      <c r="B672" s="179"/>
      <c r="C672" s="179"/>
      <c r="D672" s="179"/>
      <c r="E672" s="179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</row>
    <row r="673">
      <c r="A673" s="179"/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</row>
    <row r="674">
      <c r="A674" s="179"/>
      <c r="B674" s="179"/>
      <c r="C674" s="179"/>
      <c r="D674" s="179"/>
      <c r="E674" s="179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</row>
    <row r="675">
      <c r="A675" s="179"/>
      <c r="B675" s="179"/>
      <c r="C675" s="179"/>
      <c r="D675" s="179"/>
      <c r="E675" s="179"/>
      <c r="F675" s="179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</row>
    <row r="676">
      <c r="A676" s="179"/>
      <c r="B676" s="179"/>
      <c r="C676" s="179"/>
      <c r="D676" s="179"/>
      <c r="E676" s="179"/>
      <c r="F676" s="179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</row>
    <row r="677">
      <c r="A677" s="179"/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</row>
    <row r="678">
      <c r="A678" s="179"/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</row>
    <row r="679">
      <c r="A679" s="179"/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</row>
    <row r="680">
      <c r="A680" s="179"/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</row>
    <row r="681">
      <c r="A681" s="179"/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</row>
    <row r="682">
      <c r="A682" s="179"/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</row>
    <row r="683">
      <c r="A683" s="179"/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  <c r="X683" s="179"/>
    </row>
    <row r="684">
      <c r="A684" s="179"/>
      <c r="B684" s="179"/>
      <c r="C684" s="179"/>
      <c r="D684" s="179"/>
      <c r="E684" s="179"/>
      <c r="F684" s="179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  <c r="X684" s="179"/>
    </row>
    <row r="685">
      <c r="A685" s="179"/>
      <c r="B685" s="179"/>
      <c r="C685" s="179"/>
      <c r="D685" s="179"/>
      <c r="E685" s="179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</row>
    <row r="686">
      <c r="A686" s="179"/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</row>
    <row r="687">
      <c r="A687" s="179"/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</row>
    <row r="688">
      <c r="A688" s="179"/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</row>
    <row r="689">
      <c r="A689" s="179"/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</row>
    <row r="690">
      <c r="A690" s="179"/>
      <c r="B690" s="179"/>
      <c r="C690" s="179"/>
      <c r="D690" s="179"/>
      <c r="E690" s="179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</row>
    <row r="691">
      <c r="A691" s="179"/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</row>
    <row r="692">
      <c r="A692" s="179"/>
      <c r="B692" s="179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</row>
    <row r="693">
      <c r="A693" s="179"/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</row>
    <row r="694">
      <c r="A694" s="179"/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</row>
    <row r="695">
      <c r="A695" s="179"/>
      <c r="B695" s="179"/>
      <c r="C695" s="179"/>
      <c r="D695" s="179"/>
      <c r="E695" s="179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</row>
    <row r="696">
      <c r="A696" s="179"/>
      <c r="B696" s="179"/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</row>
    <row r="697">
      <c r="A697" s="179"/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</row>
    <row r="698">
      <c r="A698" s="179"/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</row>
    <row r="699">
      <c r="A699" s="179"/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  <c r="X699" s="179"/>
    </row>
    <row r="700">
      <c r="A700" s="179"/>
      <c r="B700" s="179"/>
      <c r="C700" s="179"/>
      <c r="D700" s="179"/>
      <c r="E700" s="179"/>
      <c r="F700" s="179"/>
      <c r="G700" s="179"/>
      <c r="H700" s="179"/>
      <c r="I700" s="179"/>
      <c r="J700" s="179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  <c r="X700" s="179"/>
    </row>
    <row r="701">
      <c r="A701" s="179"/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</row>
    <row r="702">
      <c r="A702" s="179"/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</row>
    <row r="703">
      <c r="A703" s="179"/>
      <c r="B703" s="179"/>
      <c r="C703" s="179"/>
      <c r="D703" s="179"/>
      <c r="E703" s="179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</row>
    <row r="704">
      <c r="A704" s="179"/>
      <c r="B704" s="179"/>
      <c r="C704" s="179"/>
      <c r="D704" s="179"/>
      <c r="E704" s="179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</row>
    <row r="705">
      <c r="A705" s="179"/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</row>
    <row r="706">
      <c r="A706" s="179"/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</row>
    <row r="707">
      <c r="A707" s="179"/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  <c r="X707" s="179"/>
    </row>
    <row r="708">
      <c r="A708" s="179"/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</row>
    <row r="709">
      <c r="A709" s="179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</row>
    <row r="710">
      <c r="A710" s="179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</row>
    <row r="711">
      <c r="A711" s="179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</row>
    <row r="712">
      <c r="A712" s="179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</row>
    <row r="713">
      <c r="A713" s="179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</row>
    <row r="714">
      <c r="A714" s="179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</row>
    <row r="715">
      <c r="A715" s="179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</row>
    <row r="716">
      <c r="A716" s="179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</row>
    <row r="717">
      <c r="A717" s="179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</row>
    <row r="718">
      <c r="A718" s="179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</row>
    <row r="719">
      <c r="A719" s="179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</row>
    <row r="720">
      <c r="A720" s="179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</row>
    <row r="721">
      <c r="A721" s="179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</row>
    <row r="722">
      <c r="A722" s="179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</row>
    <row r="723">
      <c r="A723" s="179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  <c r="X723" s="179"/>
    </row>
    <row r="724">
      <c r="A724" s="179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  <c r="X724" s="179"/>
    </row>
    <row r="725">
      <c r="A725" s="179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</row>
    <row r="726">
      <c r="A726" s="179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</row>
    <row r="727">
      <c r="A727" s="179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</row>
    <row r="728">
      <c r="A728" s="179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</row>
    <row r="729">
      <c r="A729" s="179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</row>
    <row r="730">
      <c r="A730" s="179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</row>
    <row r="731">
      <c r="A731" s="179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</row>
    <row r="732">
      <c r="A732" s="179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</row>
    <row r="733">
      <c r="A733" s="179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</row>
    <row r="734">
      <c r="A734" s="179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</row>
    <row r="735">
      <c r="A735" s="179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</row>
    <row r="736">
      <c r="A736" s="179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</row>
    <row r="737">
      <c r="A737" s="179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</row>
    <row r="738">
      <c r="A738" s="179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</row>
    <row r="739">
      <c r="A739" s="179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  <c r="X739" s="179"/>
    </row>
    <row r="740">
      <c r="A740" s="179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  <c r="X740" s="179"/>
    </row>
    <row r="741">
      <c r="A741" s="179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</row>
    <row r="742">
      <c r="A742" s="179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</row>
    <row r="743">
      <c r="A743" s="179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</row>
    <row r="744">
      <c r="A744" s="179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</row>
    <row r="745">
      <c r="A745" s="179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</row>
    <row r="746">
      <c r="A746" s="179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</row>
    <row r="747">
      <c r="A747" s="179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  <c r="X747" s="179"/>
    </row>
    <row r="748">
      <c r="A748" s="179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</row>
    <row r="749">
      <c r="A749" s="179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</row>
    <row r="750">
      <c r="A750" s="179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</row>
    <row r="751">
      <c r="A751" s="179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</row>
    <row r="752">
      <c r="A752" s="179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</row>
    <row r="753">
      <c r="A753" s="179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</row>
    <row r="754">
      <c r="A754" s="179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</row>
    <row r="755">
      <c r="A755" s="179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  <c r="X755" s="179"/>
    </row>
    <row r="756">
      <c r="A756" s="179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  <c r="X756" s="179"/>
    </row>
    <row r="757">
      <c r="A757" s="179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</row>
    <row r="758">
      <c r="A758" s="179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</row>
    <row r="759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</row>
    <row r="760">
      <c r="A760" s="179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</row>
    <row r="761">
      <c r="A761" s="179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</row>
    <row r="762">
      <c r="A762" s="179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</row>
    <row r="763">
      <c r="A763" s="179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  <c r="X763" s="179"/>
    </row>
    <row r="764">
      <c r="A764" s="179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</row>
    <row r="765">
      <c r="A765" s="179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</row>
    <row r="766">
      <c r="A766" s="179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</row>
    <row r="767">
      <c r="A767" s="179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</row>
    <row r="768">
      <c r="A768" s="179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</row>
    <row r="769">
      <c r="A769" s="179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</row>
    <row r="770">
      <c r="A770" s="179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</row>
    <row r="771">
      <c r="A771" s="179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  <c r="X771" s="179"/>
    </row>
    <row r="772">
      <c r="A772" s="179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  <c r="X772" s="179"/>
    </row>
    <row r="773">
      <c r="A773" s="179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</row>
    <row r="774">
      <c r="A774" s="179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</row>
    <row r="775">
      <c r="A775" s="179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</row>
    <row r="776">
      <c r="A776" s="179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</row>
    <row r="777">
      <c r="A777" s="179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</row>
    <row r="778">
      <c r="A778" s="179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</row>
    <row r="779">
      <c r="A779" s="179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  <c r="X779" s="179"/>
    </row>
    <row r="780">
      <c r="A780" s="179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</row>
    <row r="781">
      <c r="A781" s="179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</row>
    <row r="782">
      <c r="A782" s="179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</row>
    <row r="783">
      <c r="A783" s="179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</row>
    <row r="784">
      <c r="A784" s="179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</row>
    <row r="785">
      <c r="A785" s="179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</row>
    <row r="786">
      <c r="A786" s="179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</row>
    <row r="787">
      <c r="A787" s="179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</row>
    <row r="788">
      <c r="A788" s="179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</row>
    <row r="789">
      <c r="A789" s="179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</row>
    <row r="790">
      <c r="A790" s="179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</row>
    <row r="791">
      <c r="A791" s="179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</row>
    <row r="792">
      <c r="A792" s="179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</row>
    <row r="793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</row>
    <row r="794">
      <c r="A794" s="179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</row>
    <row r="795">
      <c r="A795" s="179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  <c r="X795" s="179"/>
    </row>
    <row r="796">
      <c r="A796" s="179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  <c r="X796" s="179"/>
    </row>
    <row r="797">
      <c r="A797" s="179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  <c r="X797" s="179"/>
    </row>
    <row r="798">
      <c r="A798" s="179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  <c r="X798" s="179"/>
    </row>
    <row r="799">
      <c r="A799" s="179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</row>
    <row r="800">
      <c r="A800" s="179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  <c r="X800" s="179"/>
    </row>
    <row r="801">
      <c r="A801" s="179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  <c r="X801" s="179"/>
    </row>
    <row r="802">
      <c r="A802" s="179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  <c r="X802" s="179"/>
    </row>
    <row r="803">
      <c r="A803" s="179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  <c r="X803" s="179"/>
    </row>
    <row r="804">
      <c r="A804" s="179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  <c r="X804" s="179"/>
    </row>
    <row r="805">
      <c r="A805" s="179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</row>
    <row r="806">
      <c r="A806" s="179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</row>
    <row r="807">
      <c r="A807" s="179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  <c r="X807" s="179"/>
    </row>
    <row r="808">
      <c r="A808" s="179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  <c r="X808" s="179"/>
    </row>
    <row r="809">
      <c r="A809" s="179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  <c r="X809" s="179"/>
    </row>
    <row r="810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</row>
    <row r="811">
      <c r="A811" s="179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  <c r="X811" s="179"/>
    </row>
    <row r="812">
      <c r="A812" s="179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  <c r="X812" s="179"/>
    </row>
    <row r="813">
      <c r="A813" s="179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  <c r="X813" s="179"/>
    </row>
    <row r="814">
      <c r="A814" s="179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  <c r="X814" s="179"/>
    </row>
    <row r="815">
      <c r="A815" s="179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  <c r="X815" s="179"/>
    </row>
    <row r="816">
      <c r="A816" s="179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  <c r="X816" s="179"/>
    </row>
    <row r="817">
      <c r="A817" s="179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  <c r="X817" s="179"/>
    </row>
    <row r="818">
      <c r="A818" s="179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</row>
    <row r="819">
      <c r="A819" s="179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</row>
    <row r="820">
      <c r="A820" s="179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</row>
    <row r="821">
      <c r="A821" s="179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</row>
    <row r="822">
      <c r="A822" s="179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</row>
    <row r="823">
      <c r="A823" s="179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</row>
    <row r="824">
      <c r="A824" s="179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</row>
    <row r="825">
      <c r="A825" s="179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</row>
    <row r="826">
      <c r="A826" s="179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</row>
    <row r="827">
      <c r="A827" s="179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  <c r="X827" s="179"/>
    </row>
    <row r="828">
      <c r="A828" s="179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  <c r="X828" s="179"/>
    </row>
    <row r="829">
      <c r="A829" s="179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  <c r="X829" s="179"/>
    </row>
    <row r="830">
      <c r="A830" s="179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  <c r="X830" s="179"/>
    </row>
    <row r="831">
      <c r="A831" s="179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  <c r="X831" s="179"/>
    </row>
    <row r="832">
      <c r="A832" s="179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  <c r="X832" s="179"/>
    </row>
    <row r="833">
      <c r="A833" s="179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  <c r="X833" s="179"/>
    </row>
    <row r="834">
      <c r="A834" s="179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  <c r="X834" s="179"/>
    </row>
    <row r="835">
      <c r="A835" s="179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  <c r="X835" s="179"/>
    </row>
    <row r="836">
      <c r="A836" s="179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  <c r="X836" s="179"/>
    </row>
    <row r="837">
      <c r="A837" s="179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  <c r="X837" s="179"/>
    </row>
    <row r="838">
      <c r="A838" s="179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</row>
    <row r="839">
      <c r="A839" s="179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</row>
    <row r="840">
      <c r="A840" s="179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</row>
    <row r="841">
      <c r="A841" s="179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</row>
    <row r="842">
      <c r="A842" s="179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</row>
    <row r="843">
      <c r="A843" s="179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</row>
    <row r="844">
      <c r="A844" s="179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  <c r="X844" s="179"/>
    </row>
    <row r="845">
      <c r="A845" s="179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  <c r="X845" s="179"/>
    </row>
    <row r="846">
      <c r="A846" s="179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  <c r="X846" s="179"/>
    </row>
    <row r="847">
      <c r="A847" s="179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  <c r="X847" s="179"/>
    </row>
    <row r="848">
      <c r="A848" s="179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  <c r="X848" s="179"/>
    </row>
    <row r="849">
      <c r="A849" s="179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  <c r="X849" s="179"/>
    </row>
    <row r="850">
      <c r="A850" s="179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  <c r="X850" s="179"/>
    </row>
    <row r="851">
      <c r="A851" s="179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  <c r="X851" s="179"/>
    </row>
    <row r="852">
      <c r="A852" s="179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  <c r="X852" s="179"/>
    </row>
    <row r="853">
      <c r="A853" s="179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  <c r="X853" s="179"/>
    </row>
    <row r="854">
      <c r="A854" s="179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  <c r="X854" s="179"/>
    </row>
    <row r="855">
      <c r="A855" s="179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</row>
    <row r="856">
      <c r="A856" s="179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  <c r="X856" s="179"/>
    </row>
    <row r="857">
      <c r="A857" s="179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  <c r="X857" s="179"/>
    </row>
    <row r="858">
      <c r="A858" s="179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  <c r="X858" s="179"/>
    </row>
    <row r="859">
      <c r="A859" s="179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  <c r="X859" s="179"/>
    </row>
    <row r="860">
      <c r="A860" s="179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  <c r="X860" s="179"/>
    </row>
    <row r="861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</row>
    <row r="862">
      <c r="A862" s="179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  <c r="X862" s="179"/>
    </row>
    <row r="863">
      <c r="A863" s="179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</row>
    <row r="864">
      <c r="A864" s="179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  <c r="X864" s="179"/>
    </row>
    <row r="865">
      <c r="A865" s="179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  <c r="X865" s="179"/>
    </row>
    <row r="866">
      <c r="A866" s="179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  <c r="X866" s="179"/>
    </row>
    <row r="867">
      <c r="A867" s="179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</row>
    <row r="868">
      <c r="A868" s="179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</row>
    <row r="869">
      <c r="A869" s="179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</row>
    <row r="870">
      <c r="A870" s="179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</row>
    <row r="871">
      <c r="A871" s="179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</row>
    <row r="872">
      <c r="A872" s="179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</row>
    <row r="873">
      <c r="A873" s="179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</row>
    <row r="874">
      <c r="A874" s="179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</row>
    <row r="875">
      <c r="A875" s="179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</row>
    <row r="876">
      <c r="A876" s="179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</row>
    <row r="877">
      <c r="A877" s="179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</row>
    <row r="878">
      <c r="A878" s="179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  <c r="X878" s="179"/>
    </row>
    <row r="879">
      <c r="A879" s="179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  <c r="X879" s="179"/>
    </row>
    <row r="880">
      <c r="A880" s="179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  <c r="X880" s="179"/>
    </row>
    <row r="881">
      <c r="A881" s="179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  <c r="X881" s="179"/>
    </row>
    <row r="882">
      <c r="A882" s="179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  <c r="X882" s="179"/>
    </row>
    <row r="883">
      <c r="A883" s="179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</row>
    <row r="884">
      <c r="A884" s="179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</row>
    <row r="885">
      <c r="A885" s="179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  <c r="X885" s="179"/>
    </row>
    <row r="886">
      <c r="A886" s="179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  <c r="X886" s="179"/>
    </row>
    <row r="887">
      <c r="A887" s="179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  <c r="X887" s="179"/>
    </row>
    <row r="888">
      <c r="A888" s="179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</row>
    <row r="889">
      <c r="A889" s="179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</row>
    <row r="890">
      <c r="A890" s="179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</row>
    <row r="891">
      <c r="A891" s="179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</row>
    <row r="892">
      <c r="A892" s="179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</row>
    <row r="893">
      <c r="A893" s="179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</row>
    <row r="894">
      <c r="A894" s="179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</row>
    <row r="895">
      <c r="A895" s="179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</row>
    <row r="896">
      <c r="A896" s="179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</row>
    <row r="897">
      <c r="A897" s="179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</row>
    <row r="898">
      <c r="A898" s="179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  <c r="X898" s="179"/>
    </row>
    <row r="899">
      <c r="A899" s="179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  <c r="X899" s="179"/>
    </row>
    <row r="900">
      <c r="A900" s="179"/>
      <c r="B900" s="179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  <c r="X900" s="179"/>
    </row>
    <row r="901">
      <c r="A901" s="179"/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</row>
    <row r="902">
      <c r="A902" s="179"/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</row>
    <row r="903">
      <c r="A903" s="179"/>
      <c r="B903" s="179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  <c r="X903" s="179"/>
    </row>
    <row r="904">
      <c r="A904" s="179"/>
      <c r="B904" s="179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  <c r="X904" s="179"/>
    </row>
    <row r="905">
      <c r="A905" s="179"/>
      <c r="B905" s="179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  <c r="X905" s="179"/>
    </row>
    <row r="906">
      <c r="A906" s="179"/>
      <c r="B906" s="179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</row>
    <row r="907">
      <c r="A907" s="179"/>
      <c r="B907" s="179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</row>
    <row r="908">
      <c r="A908" s="179"/>
      <c r="B908" s="179"/>
      <c r="C908" s="179"/>
      <c r="D908" s="179"/>
      <c r="E908" s="179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</row>
    <row r="909">
      <c r="A909" s="179"/>
      <c r="B909" s="179"/>
      <c r="C909" s="179"/>
      <c r="D909" s="179"/>
      <c r="E909" s="179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</row>
    <row r="910">
      <c r="A910" s="179"/>
      <c r="B910" s="179"/>
      <c r="C910" s="179"/>
      <c r="D910" s="179"/>
      <c r="E910" s="179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</row>
    <row r="911">
      <c r="A911" s="179"/>
      <c r="B911" s="179"/>
      <c r="C911" s="179"/>
      <c r="D911" s="179"/>
      <c r="E911" s="179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</row>
    <row r="912">
      <c r="A912" s="179"/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</row>
    <row r="913">
      <c r="A913" s="179"/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</row>
    <row r="914">
      <c r="A914" s="179"/>
      <c r="B914" s="179"/>
      <c r="C914" s="179"/>
      <c r="D914" s="179"/>
      <c r="E914" s="179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</row>
    <row r="915">
      <c r="A915" s="179"/>
      <c r="B915" s="179"/>
      <c r="C915" s="179"/>
      <c r="D915" s="179"/>
      <c r="E915" s="179"/>
      <c r="F915" s="179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  <c r="X915" s="179"/>
    </row>
    <row r="916">
      <c r="A916" s="179"/>
      <c r="B916" s="179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  <c r="X916" s="179"/>
    </row>
    <row r="917">
      <c r="A917" s="179"/>
      <c r="B917" s="179"/>
      <c r="C917" s="179"/>
      <c r="D917" s="179"/>
      <c r="E917" s="179"/>
      <c r="F917" s="179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  <c r="X917" s="179"/>
    </row>
    <row r="918">
      <c r="A918" s="179"/>
      <c r="B918" s="179"/>
      <c r="C918" s="179"/>
      <c r="D918" s="179"/>
      <c r="E918" s="179"/>
      <c r="F918" s="179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  <c r="X918" s="179"/>
    </row>
    <row r="919">
      <c r="A919" s="179"/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</row>
    <row r="920">
      <c r="A920" s="179"/>
      <c r="B920" s="179"/>
      <c r="C920" s="179"/>
      <c r="D920" s="179"/>
      <c r="E920" s="179"/>
      <c r="F920" s="179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  <c r="X920" s="179"/>
    </row>
    <row r="921">
      <c r="A921" s="179"/>
      <c r="B921" s="179"/>
      <c r="C921" s="179"/>
      <c r="D921" s="179"/>
      <c r="E921" s="179"/>
      <c r="F921" s="179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  <c r="X921" s="179"/>
    </row>
    <row r="922">
      <c r="A922" s="179"/>
      <c r="B922" s="179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  <c r="X922" s="179"/>
    </row>
    <row r="923">
      <c r="A923" s="179"/>
      <c r="B923" s="179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  <c r="X923" s="179"/>
    </row>
    <row r="924">
      <c r="A924" s="179"/>
      <c r="B924" s="179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</row>
    <row r="925">
      <c r="A925" s="179"/>
      <c r="B925" s="179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</row>
    <row r="926">
      <c r="A926" s="179"/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</row>
    <row r="927">
      <c r="A927" s="179"/>
      <c r="B927" s="179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</row>
    <row r="928">
      <c r="A928" s="179"/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</row>
    <row r="929">
      <c r="A929" s="179"/>
      <c r="B929" s="179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</row>
    <row r="930">
      <c r="A930" s="179"/>
      <c r="B930" s="179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</row>
    <row r="931">
      <c r="A931" s="179"/>
      <c r="B931" s="179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</row>
    <row r="932">
      <c r="A932" s="179"/>
      <c r="B932" s="179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</row>
    <row r="933">
      <c r="A933" s="179"/>
      <c r="B933" s="179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  <c r="X933" s="179"/>
    </row>
    <row r="934">
      <c r="A934" s="179"/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  <c r="X934" s="179"/>
    </row>
    <row r="935">
      <c r="A935" s="179"/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</row>
    <row r="936">
      <c r="A936" s="179"/>
      <c r="B936" s="179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  <c r="X936" s="179"/>
    </row>
    <row r="937">
      <c r="A937" s="179"/>
      <c r="B937" s="179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  <c r="X937" s="179"/>
    </row>
    <row r="938">
      <c r="A938" s="179"/>
      <c r="B938" s="179"/>
      <c r="C938" s="179"/>
      <c r="D938" s="179"/>
      <c r="E938" s="179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  <c r="X938" s="179"/>
    </row>
    <row r="939">
      <c r="A939" s="179"/>
      <c r="B939" s="179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  <c r="X939" s="179"/>
    </row>
    <row r="940">
      <c r="A940" s="179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</row>
    <row r="941">
      <c r="A941" s="179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</row>
    <row r="942">
      <c r="A942" s="179"/>
      <c r="B942" s="179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</row>
    <row r="943">
      <c r="A943" s="179"/>
      <c r="B943" s="179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</row>
    <row r="944">
      <c r="A944" s="179"/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</row>
    <row r="945">
      <c r="A945" s="179"/>
      <c r="B945" s="179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</row>
    <row r="946">
      <c r="A946" s="179"/>
      <c r="B946" s="179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</row>
    <row r="947">
      <c r="A947" s="179"/>
      <c r="B947" s="179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</row>
    <row r="948">
      <c r="A948" s="179"/>
      <c r="B948" s="179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</row>
    <row r="949">
      <c r="A949" s="179"/>
      <c r="B949" s="179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</row>
    <row r="950">
      <c r="A950" s="179"/>
      <c r="B950" s="179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  <c r="X950" s="179"/>
    </row>
    <row r="951">
      <c r="A951" s="179"/>
      <c r="B951" s="179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</row>
    <row r="952">
      <c r="A952" s="179"/>
      <c r="B952" s="179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</row>
    <row r="953">
      <c r="A953" s="179"/>
      <c r="B953" s="179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</row>
    <row r="954">
      <c r="A954" s="179"/>
      <c r="B954" s="179"/>
      <c r="C954" s="179"/>
      <c r="D954" s="179"/>
      <c r="E954" s="179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  <c r="X954" s="179"/>
    </row>
    <row r="955">
      <c r="A955" s="179"/>
      <c r="B955" s="179"/>
      <c r="C955" s="179"/>
      <c r="D955" s="179"/>
      <c r="E955" s="179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  <c r="X955" s="179"/>
    </row>
    <row r="956">
      <c r="A956" s="179"/>
      <c r="B956" s="179"/>
      <c r="C956" s="179"/>
      <c r="D956" s="179"/>
      <c r="E956" s="179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  <c r="X956" s="179"/>
    </row>
    <row r="957">
      <c r="A957" s="179"/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  <c r="X957" s="179"/>
    </row>
    <row r="958">
      <c r="A958" s="179"/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  <c r="X958" s="179"/>
    </row>
    <row r="959">
      <c r="A959" s="179"/>
      <c r="B959" s="179"/>
      <c r="C959" s="179"/>
      <c r="D959" s="179"/>
      <c r="E959" s="179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  <c r="X959" s="179"/>
    </row>
    <row r="960">
      <c r="A960" s="179"/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  <c r="X960" s="179"/>
    </row>
  </sheetData>
  <mergeCells count="3">
    <mergeCell ref="A1:E1"/>
    <mergeCell ref="G1:T1"/>
    <mergeCell ref="U1:X1"/>
  </mergeCells>
  <dataValidations>
    <dataValidation type="list" allowBlank="1" showErrorMessage="1" sqref="J3:O604 R3:R604 T3:T604">
      <formula1>'Races et classe et malediction'!$F$3:$F$4</formula1>
    </dataValidation>
    <dataValidation type="list" allowBlank="1" showErrorMessage="1" sqref="Q3:Q604">
      <formula1>'Races et classe et malediction'!$F$10:$F$15</formula1>
    </dataValidation>
    <dataValidation type="list" allowBlank="1" showErrorMessage="1" sqref="P3:P604">
      <formula1>'Races et classe et malediction'!$F$6:$F$8</formula1>
    </dataValidation>
    <dataValidation type="list" allowBlank="1" showErrorMessage="1" sqref="C3:C604 I3:I604 W3:W604">
      <formula1>Tableau!$AK$3:$AK$5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B1" s="220" t="s">
        <v>142</v>
      </c>
      <c r="C1" s="221" t="s">
        <v>239</v>
      </c>
      <c r="D1" s="220" t="s">
        <v>240</v>
      </c>
    </row>
    <row r="2">
      <c r="B2" s="222" t="s">
        <v>241</v>
      </c>
    </row>
    <row r="3">
      <c r="B3" s="223" t="s">
        <v>242</v>
      </c>
      <c r="C3" s="223" t="s">
        <v>243</v>
      </c>
    </row>
    <row r="4">
      <c r="B4" s="224" t="s">
        <v>244</v>
      </c>
      <c r="C4" s="173" t="s">
        <v>245</v>
      </c>
      <c r="D4" s="224" t="s">
        <v>246</v>
      </c>
    </row>
    <row r="5">
      <c r="B5" s="225" t="s">
        <v>247</v>
      </c>
      <c r="C5" s="175" t="s">
        <v>248</v>
      </c>
      <c r="D5" s="225" t="s">
        <v>249</v>
      </c>
    </row>
    <row r="6">
      <c r="B6" s="224" t="s">
        <v>250</v>
      </c>
      <c r="C6" s="173" t="s">
        <v>243</v>
      </c>
      <c r="D6" s="224" t="s">
        <v>251</v>
      </c>
    </row>
    <row r="7">
      <c r="B7" s="225" t="s">
        <v>252</v>
      </c>
      <c r="C7" s="175" t="s">
        <v>253</v>
      </c>
      <c r="D7" s="225" t="s">
        <v>254</v>
      </c>
    </row>
    <row r="8">
      <c r="B8" s="224" t="s">
        <v>255</v>
      </c>
      <c r="C8" s="173" t="s">
        <v>256</v>
      </c>
      <c r="D8" s="224" t="s">
        <v>257</v>
      </c>
    </row>
    <row r="9">
      <c r="B9" s="225" t="s">
        <v>258</v>
      </c>
      <c r="C9" s="175" t="s">
        <v>256</v>
      </c>
      <c r="D9" s="225" t="s">
        <v>259</v>
      </c>
    </row>
    <row r="10">
      <c r="B10" s="224" t="s">
        <v>260</v>
      </c>
      <c r="C10" s="173" t="s">
        <v>243</v>
      </c>
      <c r="D10" s="224" t="s">
        <v>261</v>
      </c>
    </row>
    <row r="11">
      <c r="B11" s="225" t="s">
        <v>262</v>
      </c>
      <c r="C11" s="175" t="s">
        <v>245</v>
      </c>
      <c r="D11" s="225" t="s">
        <v>263</v>
      </c>
    </row>
    <row r="12">
      <c r="B12" s="224" t="s">
        <v>264</v>
      </c>
      <c r="C12" s="173" t="s">
        <v>265</v>
      </c>
      <c r="D12" s="224" t="s">
        <v>266</v>
      </c>
    </row>
    <row r="13">
      <c r="B13" s="225" t="s">
        <v>267</v>
      </c>
      <c r="C13" s="175" t="s">
        <v>268</v>
      </c>
      <c r="D13" s="225" t="s">
        <v>251</v>
      </c>
    </row>
    <row r="14">
      <c r="B14" s="222" t="s">
        <v>269</v>
      </c>
    </row>
    <row r="15">
      <c r="B15" s="225" t="s">
        <v>270</v>
      </c>
      <c r="C15" s="175" t="s">
        <v>271</v>
      </c>
      <c r="D15" s="225" t="s">
        <v>272</v>
      </c>
    </row>
    <row r="16">
      <c r="B16" s="224" t="s">
        <v>273</v>
      </c>
      <c r="C16" s="173" t="s">
        <v>256</v>
      </c>
      <c r="D16" s="224" t="s">
        <v>274</v>
      </c>
    </row>
    <row r="17">
      <c r="B17" s="225" t="s">
        <v>275</v>
      </c>
      <c r="C17" s="175" t="s">
        <v>248</v>
      </c>
      <c r="D17" s="225" t="s">
        <v>276</v>
      </c>
    </row>
    <row r="18">
      <c r="B18" s="224" t="s">
        <v>277</v>
      </c>
      <c r="C18" s="173" t="s">
        <v>248</v>
      </c>
      <c r="D18" s="224" t="s">
        <v>278</v>
      </c>
    </row>
    <row r="19">
      <c r="B19" s="226" t="s">
        <v>279</v>
      </c>
    </row>
    <row r="20">
      <c r="B20" s="224" t="s">
        <v>280</v>
      </c>
      <c r="C20" s="173" t="s">
        <v>253</v>
      </c>
      <c r="D20" s="224" t="s">
        <v>281</v>
      </c>
    </row>
    <row r="21">
      <c r="B21" s="225" t="s">
        <v>282</v>
      </c>
      <c r="C21" s="175" t="s">
        <v>283</v>
      </c>
      <c r="D21" s="225" t="s">
        <v>284</v>
      </c>
    </row>
    <row r="22">
      <c r="B22" s="224" t="s">
        <v>285</v>
      </c>
      <c r="C22" s="173" t="s">
        <v>286</v>
      </c>
      <c r="D22" s="224" t="s">
        <v>287</v>
      </c>
    </row>
    <row r="23">
      <c r="B23" s="225" t="s">
        <v>288</v>
      </c>
      <c r="C23" s="175" t="s">
        <v>256</v>
      </c>
      <c r="D23" s="225" t="s">
        <v>281</v>
      </c>
    </row>
    <row r="24">
      <c r="B24" s="224" t="s">
        <v>289</v>
      </c>
      <c r="C24" s="173" t="s">
        <v>290</v>
      </c>
      <c r="D24" s="224" t="s">
        <v>291</v>
      </c>
    </row>
    <row r="25">
      <c r="B25" s="225" t="s">
        <v>292</v>
      </c>
      <c r="C25" s="175" t="s">
        <v>265</v>
      </c>
      <c r="D25" s="225" t="s">
        <v>263</v>
      </c>
    </row>
    <row r="26">
      <c r="B26" s="224" t="s">
        <v>293</v>
      </c>
      <c r="C26" s="173" t="s">
        <v>268</v>
      </c>
      <c r="D26" s="224" t="s">
        <v>294</v>
      </c>
    </row>
    <row r="27">
      <c r="B27" s="225" t="s">
        <v>295</v>
      </c>
      <c r="C27" s="175" t="s">
        <v>296</v>
      </c>
      <c r="D27" s="225" t="s">
        <v>287</v>
      </c>
    </row>
    <row r="28">
      <c r="B28" s="224" t="s">
        <v>297</v>
      </c>
      <c r="C28" s="173" t="s">
        <v>290</v>
      </c>
      <c r="D28" s="224" t="s">
        <v>291</v>
      </c>
    </row>
    <row r="29">
      <c r="B29" s="225" t="s">
        <v>298</v>
      </c>
      <c r="C29" s="175" t="s">
        <v>283</v>
      </c>
      <c r="D29" s="225" t="s">
        <v>284</v>
      </c>
    </row>
    <row r="30">
      <c r="B30" s="224" t="s">
        <v>299</v>
      </c>
      <c r="C30" s="173" t="s">
        <v>300</v>
      </c>
      <c r="D30" s="224" t="s">
        <v>301</v>
      </c>
    </row>
    <row r="31">
      <c r="B31" s="225" t="s">
        <v>302</v>
      </c>
      <c r="C31" s="175" t="s">
        <v>265</v>
      </c>
      <c r="D31" s="225" t="s">
        <v>291</v>
      </c>
    </row>
    <row r="32">
      <c r="B32" s="224" t="s">
        <v>303</v>
      </c>
      <c r="C32" s="173" t="s">
        <v>304</v>
      </c>
      <c r="D32" s="224" t="s">
        <v>287</v>
      </c>
    </row>
    <row r="33">
      <c r="B33" s="225" t="s">
        <v>305</v>
      </c>
      <c r="C33" s="175" t="s">
        <v>271</v>
      </c>
      <c r="D33" s="225" t="s">
        <v>263</v>
      </c>
    </row>
    <row r="34">
      <c r="B34" s="224" t="s">
        <v>306</v>
      </c>
      <c r="C34" s="173" t="s">
        <v>271</v>
      </c>
      <c r="D34" s="224" t="s">
        <v>263</v>
      </c>
    </row>
    <row r="35">
      <c r="B35" s="225" t="s">
        <v>307</v>
      </c>
      <c r="C35" s="175" t="s">
        <v>308</v>
      </c>
      <c r="D35" s="225" t="s">
        <v>284</v>
      </c>
    </row>
    <row r="36">
      <c r="B36" s="224" t="s">
        <v>309</v>
      </c>
      <c r="C36" s="173" t="s">
        <v>271</v>
      </c>
      <c r="D36" s="224" t="s">
        <v>310</v>
      </c>
    </row>
    <row r="37">
      <c r="B37" s="225" t="s">
        <v>311</v>
      </c>
      <c r="C37" s="175" t="s">
        <v>256</v>
      </c>
      <c r="D37" s="225" t="s">
        <v>259</v>
      </c>
    </row>
    <row r="38">
      <c r="B38" s="222" t="s">
        <v>312</v>
      </c>
    </row>
    <row r="39">
      <c r="B39" s="225" t="s">
        <v>313</v>
      </c>
      <c r="C39" s="175" t="s">
        <v>256</v>
      </c>
      <c r="D39" s="225" t="s">
        <v>314</v>
      </c>
    </row>
    <row r="40">
      <c r="B40" s="224" t="s">
        <v>315</v>
      </c>
      <c r="C40" s="173" t="s">
        <v>308</v>
      </c>
      <c r="D40" s="224" t="s">
        <v>316</v>
      </c>
    </row>
    <row r="41">
      <c r="B41" s="225" t="s">
        <v>317</v>
      </c>
      <c r="C41" s="175" t="s">
        <v>271</v>
      </c>
      <c r="D41" s="225" t="s">
        <v>318</v>
      </c>
    </row>
    <row r="42">
      <c r="B42" s="224" t="s">
        <v>319</v>
      </c>
      <c r="C42" s="173" t="s">
        <v>263</v>
      </c>
      <c r="D42" s="224" t="s">
        <v>320</v>
      </c>
    </row>
    <row r="43">
      <c r="B43" s="225" t="s">
        <v>321</v>
      </c>
      <c r="C43" s="175" t="s">
        <v>322</v>
      </c>
      <c r="D43" s="225" t="s">
        <v>323</v>
      </c>
    </row>
    <row r="100">
      <c r="B100" s="223" t="s">
        <v>324</v>
      </c>
    </row>
    <row r="101">
      <c r="B101" s="224" t="s">
        <v>325</v>
      </c>
      <c r="C101" s="173" t="s">
        <v>243</v>
      </c>
      <c r="D101" s="224" t="s">
        <v>251</v>
      </c>
    </row>
    <row r="130">
      <c r="B130" s="223" t="s">
        <v>326</v>
      </c>
    </row>
    <row r="131">
      <c r="B131" s="225" t="s">
        <v>327</v>
      </c>
      <c r="C131" s="175" t="s">
        <v>308</v>
      </c>
      <c r="D131" s="225" t="s">
        <v>328</v>
      </c>
    </row>
  </sheetData>
  <mergeCells count="4">
    <mergeCell ref="B2:D2"/>
    <mergeCell ref="B14:D14"/>
    <mergeCell ref="B19:D19"/>
    <mergeCell ref="B38:D38"/>
  </mergeCells>
  <drawing r:id="rId1"/>
</worksheet>
</file>